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5F21F1CC-BC2F-4839-ACB4-A60D2E88639B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" i="4" l="1"/>
  <c r="L40" i="4"/>
  <c r="L41" i="4"/>
  <c r="L42" i="4"/>
  <c r="L43" i="4"/>
  <c r="AN17" i="16" l="1"/>
  <c r="AB18" i="17"/>
  <c r="AA18" i="17"/>
  <c r="AB17" i="17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AO31" i="9" s="1"/>
  <c r="Y31" i="9"/>
  <c r="Y32" i="9" s="1"/>
  <c r="X31" i="9"/>
  <c r="W31" i="9"/>
  <c r="V31" i="9"/>
  <c r="U31" i="9"/>
  <c r="T31" i="9"/>
  <c r="S31" i="9"/>
  <c r="R31" i="9"/>
  <c r="AG31" i="9" s="1"/>
  <c r="Q31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AB19" i="9" s="1"/>
  <c r="Q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T31" i="12"/>
  <c r="S31" i="12"/>
  <c r="R31" i="12"/>
  <c r="Q31" i="12"/>
  <c r="K31" i="12"/>
  <c r="J31" i="12"/>
  <c r="I31" i="12"/>
  <c r="H31" i="12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U32" i="14" s="1"/>
  <c r="T31" i="14"/>
  <c r="S31" i="14"/>
  <c r="R31" i="14"/>
  <c r="Q31" i="14"/>
  <c r="K31" i="14"/>
  <c r="J31" i="14"/>
  <c r="AN31" i="14" s="1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Z43" i="15"/>
  <c r="Y43" i="15"/>
  <c r="Y44" i="15" s="1"/>
  <c r="X43" i="15"/>
  <c r="W43" i="15"/>
  <c r="V43" i="15"/>
  <c r="U43" i="15"/>
  <c r="U44" i="15" s="1"/>
  <c r="T43" i="15"/>
  <c r="S43" i="15"/>
  <c r="R43" i="15"/>
  <c r="Q43" i="15"/>
  <c r="K43" i="15"/>
  <c r="AO43" i="15" s="1"/>
  <c r="J43" i="15"/>
  <c r="I43" i="15"/>
  <c r="H43" i="15"/>
  <c r="G43" i="15"/>
  <c r="AK43" i="15" s="1"/>
  <c r="F43" i="15"/>
  <c r="E43" i="15"/>
  <c r="D43" i="15"/>
  <c r="C43" i="15"/>
  <c r="B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Z31" i="15"/>
  <c r="Y31" i="15"/>
  <c r="X31" i="15"/>
  <c r="W31" i="15"/>
  <c r="V31" i="15"/>
  <c r="U31" i="15"/>
  <c r="T31" i="15"/>
  <c r="S31" i="15"/>
  <c r="R31" i="15"/>
  <c r="Q31" i="15"/>
  <c r="K31" i="15"/>
  <c r="J31" i="15"/>
  <c r="I31" i="15"/>
  <c r="H31" i="15"/>
  <c r="G31" i="15"/>
  <c r="F31" i="15"/>
  <c r="E31" i="15"/>
  <c r="D31" i="15"/>
  <c r="C31" i="15"/>
  <c r="B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Z19" i="15"/>
  <c r="Y19" i="15"/>
  <c r="X19" i="15"/>
  <c r="W19" i="15"/>
  <c r="V19" i="15"/>
  <c r="U19" i="15"/>
  <c r="T19" i="15"/>
  <c r="S19" i="15"/>
  <c r="R19" i="15"/>
  <c r="Q19" i="15"/>
  <c r="K19" i="15"/>
  <c r="J19" i="15"/>
  <c r="I19" i="15"/>
  <c r="H19" i="15"/>
  <c r="G19" i="15"/>
  <c r="F19" i="15"/>
  <c r="E19" i="15"/>
  <c r="D19" i="15"/>
  <c r="C19" i="15"/>
  <c r="B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Z43" i="16"/>
  <c r="Y43" i="16"/>
  <c r="X43" i="16"/>
  <c r="W43" i="16"/>
  <c r="V43" i="16"/>
  <c r="U43" i="16"/>
  <c r="T43" i="16"/>
  <c r="S43" i="16"/>
  <c r="R43" i="16"/>
  <c r="Q43" i="16"/>
  <c r="K43" i="16"/>
  <c r="J43" i="16"/>
  <c r="I43" i="16"/>
  <c r="H43" i="16"/>
  <c r="G43" i="16"/>
  <c r="F44" i="16" s="1"/>
  <c r="F43" i="16"/>
  <c r="AJ43" i="16" s="1"/>
  <c r="E43" i="16"/>
  <c r="D43" i="16"/>
  <c r="C43" i="16"/>
  <c r="B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Z31" i="16"/>
  <c r="Y31" i="16"/>
  <c r="Y32" i="16" s="1"/>
  <c r="X31" i="16"/>
  <c r="W31" i="16"/>
  <c r="V31" i="16"/>
  <c r="U31" i="16"/>
  <c r="U32" i="16" s="1"/>
  <c r="T31" i="16"/>
  <c r="S31" i="16"/>
  <c r="R31" i="16"/>
  <c r="Q31" i="16"/>
  <c r="K31" i="16"/>
  <c r="J31" i="16"/>
  <c r="I31" i="16"/>
  <c r="H31" i="16"/>
  <c r="AL31" i="16" s="1"/>
  <c r="G31" i="16"/>
  <c r="AK31" i="16" s="1"/>
  <c r="F31" i="16"/>
  <c r="E31" i="16"/>
  <c r="D31" i="16"/>
  <c r="AH31" i="16" s="1"/>
  <c r="C31" i="16"/>
  <c r="B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Z19" i="16"/>
  <c r="Y19" i="16"/>
  <c r="X19" i="16"/>
  <c r="W19" i="16"/>
  <c r="V19" i="16"/>
  <c r="U19" i="16"/>
  <c r="T19" i="16"/>
  <c r="S19" i="16"/>
  <c r="R19" i="16"/>
  <c r="Q19" i="16"/>
  <c r="K19" i="16"/>
  <c r="J19" i="16"/>
  <c r="I19" i="16"/>
  <c r="H19" i="16"/>
  <c r="G19" i="16"/>
  <c r="F19" i="16"/>
  <c r="E19" i="16"/>
  <c r="D19" i="16"/>
  <c r="C19" i="16"/>
  <c r="B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Z43" i="17"/>
  <c r="Y43" i="17"/>
  <c r="X43" i="17"/>
  <c r="W43" i="17"/>
  <c r="W44" i="17" s="1"/>
  <c r="V43" i="17"/>
  <c r="U43" i="17"/>
  <c r="T43" i="17"/>
  <c r="S43" i="17"/>
  <c r="S44" i="17" s="1"/>
  <c r="R43" i="17"/>
  <c r="AB43" i="17" s="1"/>
  <c r="Q43" i="17"/>
  <c r="K43" i="17"/>
  <c r="J43" i="17"/>
  <c r="AN43" i="17" s="1"/>
  <c r="I43" i="17"/>
  <c r="H43" i="17"/>
  <c r="G43" i="17"/>
  <c r="AK43" i="17" s="1"/>
  <c r="F43" i="17"/>
  <c r="AJ43" i="17" s="1"/>
  <c r="E43" i="17"/>
  <c r="D43" i="17"/>
  <c r="C43" i="17"/>
  <c r="B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Z31" i="17"/>
  <c r="Y31" i="17"/>
  <c r="X31" i="17"/>
  <c r="W31" i="17"/>
  <c r="V31" i="17"/>
  <c r="U31" i="17"/>
  <c r="T31" i="17"/>
  <c r="S31" i="17"/>
  <c r="S32" i="17" s="1"/>
  <c r="R31" i="17"/>
  <c r="Q31" i="17"/>
  <c r="Q32" i="17" s="1"/>
  <c r="K31" i="17"/>
  <c r="J31" i="17"/>
  <c r="I31" i="17"/>
  <c r="H31" i="17"/>
  <c r="G31" i="17"/>
  <c r="F31" i="17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R19" i="17"/>
  <c r="Q19" i="17"/>
  <c r="Q20" i="17" s="1"/>
  <c r="K19" i="17"/>
  <c r="J19" i="17"/>
  <c r="J20" i="17" s="1"/>
  <c r="I19" i="17"/>
  <c r="H19" i="17"/>
  <c r="G19" i="17"/>
  <c r="F19" i="17"/>
  <c r="E19" i="17"/>
  <c r="D19" i="17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Z31" i="4"/>
  <c r="Y31" i="4"/>
  <c r="Y32" i="4" s="1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T43" i="7"/>
  <c r="S43" i="7"/>
  <c r="R43" i="7"/>
  <c r="Q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Y32" i="7" s="1"/>
  <c r="X31" i="7"/>
  <c r="W31" i="7"/>
  <c r="V31" i="7"/>
  <c r="U31" i="7"/>
  <c r="U32" i="7" s="1"/>
  <c r="T31" i="7"/>
  <c r="S31" i="7"/>
  <c r="R31" i="7"/>
  <c r="Q31" i="7"/>
  <c r="K31" i="7"/>
  <c r="AO31" i="7" s="1"/>
  <c r="J31" i="7"/>
  <c r="I31" i="7"/>
  <c r="H31" i="7"/>
  <c r="G31" i="7"/>
  <c r="AK31" i="7" s="1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AL19" i="7"/>
  <c r="AK19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Q41" i="11" l="1"/>
  <c r="AQ29" i="14"/>
  <c r="AC41" i="11"/>
  <c r="AC27" i="11"/>
  <c r="Y32" i="11"/>
  <c r="AC16" i="11"/>
  <c r="AL19" i="11"/>
  <c r="AQ41" i="6"/>
  <c r="AK43" i="6"/>
  <c r="AQ27" i="6"/>
  <c r="AC27" i="6"/>
  <c r="Y32" i="6"/>
  <c r="AL31" i="12"/>
  <c r="U32" i="12"/>
  <c r="AC15" i="12"/>
  <c r="AC30" i="9"/>
  <c r="N40" i="9"/>
  <c r="AR40" i="9" s="1"/>
  <c r="L19" i="9"/>
  <c r="AG43" i="8"/>
  <c r="AK43" i="8"/>
  <c r="Y32" i="8"/>
  <c r="AK19" i="8"/>
  <c r="AC42" i="7"/>
  <c r="U44" i="7"/>
  <c r="AC30" i="7"/>
  <c r="S32" i="7"/>
  <c r="AN31" i="7"/>
  <c r="AP18" i="7"/>
  <c r="AC40" i="4"/>
  <c r="AP29" i="4"/>
  <c r="AC30" i="4"/>
  <c r="U32" i="4"/>
  <c r="Y20" i="4"/>
  <c r="N41" i="10"/>
  <c r="N28" i="12"/>
  <c r="AC40" i="12"/>
  <c r="AR40" i="12" s="1"/>
  <c r="W44" i="12"/>
  <c r="S44" i="12"/>
  <c r="AG43" i="9"/>
  <c r="U32" i="9"/>
  <c r="N39" i="7"/>
  <c r="AR39" i="7" s="1"/>
  <c r="AQ28" i="7"/>
  <c r="L31" i="7"/>
  <c r="AA19" i="9"/>
  <c r="U20" i="8"/>
  <c r="AP15" i="12"/>
  <c r="AG19" i="7"/>
  <c r="AB19" i="7"/>
  <c r="AG19" i="4"/>
  <c r="AM19" i="14"/>
  <c r="AK19" i="11"/>
  <c r="W20" i="10"/>
  <c r="AQ15" i="6"/>
  <c r="S20" i="9"/>
  <c r="U20" i="7"/>
  <c r="Y20" i="10"/>
  <c r="AB19" i="17"/>
  <c r="Q20" i="14"/>
  <c r="S20" i="17"/>
  <c r="AQ18" i="14"/>
  <c r="AB19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A31" i="15"/>
  <c r="AP29" i="12"/>
  <c r="S32" i="14"/>
  <c r="AC29" i="11"/>
  <c r="AC29" i="10"/>
  <c r="Q32" i="10"/>
  <c r="Q32" i="12"/>
  <c r="AB31" i="9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AB43" i="9"/>
  <c r="W44" i="11"/>
  <c r="AQ41" i="17"/>
  <c r="AO43" i="17"/>
  <c r="AM43" i="16"/>
  <c r="AK43" i="14"/>
  <c r="AP41" i="16"/>
  <c r="AN43" i="16"/>
  <c r="AC39" i="10"/>
  <c r="AP40" i="10"/>
  <c r="Y44" i="10"/>
  <c r="AK43" i="9"/>
  <c r="L43" i="17"/>
  <c r="H44" i="8"/>
  <c r="J44" i="8"/>
  <c r="AN44" i="8" s="1"/>
  <c r="AQ41" i="7"/>
  <c r="B44" i="7"/>
  <c r="F44" i="4"/>
  <c r="F32" i="16"/>
  <c r="AQ29" i="9"/>
  <c r="N30" i="17"/>
  <c r="AR30" i="17" s="1"/>
  <c r="AQ27" i="7"/>
  <c r="AQ29" i="16"/>
  <c r="AP28" i="17"/>
  <c r="J32" i="12"/>
  <c r="AN32" i="12" s="1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AL20" i="6" s="1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AL44" i="6" s="1"/>
  <c r="N41" i="6"/>
  <c r="AR41" i="6" s="1"/>
  <c r="D32" i="6"/>
  <c r="H20" i="6"/>
  <c r="N18" i="6"/>
  <c r="D20" i="6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AH20" i="7" s="1"/>
  <c r="N16" i="7"/>
  <c r="N39" i="4"/>
  <c r="B44" i="4"/>
  <c r="N30" i="4"/>
  <c r="AR30" i="4" s="1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B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P39" i="4"/>
  <c r="H44" i="16"/>
  <c r="AL44" i="16" s="1"/>
  <c r="AQ40" i="14"/>
  <c r="F44" i="11"/>
  <c r="N40" i="10"/>
  <c r="M43" i="10"/>
  <c r="AQ43" i="10" s="1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H32" i="14" s="1"/>
  <c r="AQ30" i="10"/>
  <c r="B32" i="10"/>
  <c r="AF32" i="10" s="1"/>
  <c r="N27" i="6"/>
  <c r="AR27" i="6" s="1"/>
  <c r="N29" i="6"/>
  <c r="M31" i="6"/>
  <c r="L31" i="12"/>
  <c r="AP31" i="12" s="1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D44" i="7"/>
  <c r="AI19" i="4"/>
  <c r="H20" i="4"/>
  <c r="H44" i="4"/>
  <c r="AB31" i="17"/>
  <c r="AP39" i="17"/>
  <c r="AA19" i="16"/>
  <c r="AP19" i="16" s="1"/>
  <c r="S20" i="16"/>
  <c r="AP28" i="16"/>
  <c r="N28" i="16"/>
  <c r="AR28" i="16" s="1"/>
  <c r="M31" i="16"/>
  <c r="AR41" i="16"/>
  <c r="M31" i="15"/>
  <c r="AA19" i="14"/>
  <c r="S20" i="14"/>
  <c r="N17" i="7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F44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L31" i="4"/>
  <c r="AA43" i="4"/>
  <c r="AO31" i="17"/>
  <c r="AB43" i="16"/>
  <c r="AC16" i="15"/>
  <c r="AR16" i="15" s="1"/>
  <c r="AL20" i="15"/>
  <c r="AP17" i="14"/>
  <c r="AP42" i="14"/>
  <c r="N42" i="14"/>
  <c r="AR42" i="14" s="1"/>
  <c r="AG31" i="11"/>
  <c r="M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AC32" i="11" s="1"/>
  <c r="B20" i="7"/>
  <c r="AQ41" i="4"/>
  <c r="AQ30" i="12"/>
  <c r="AC30" i="12"/>
  <c r="AR30" i="12" s="1"/>
  <c r="J20" i="7"/>
  <c r="AN20" i="7" s="1"/>
  <c r="Q32" i="7"/>
  <c r="AC32" i="7" s="1"/>
  <c r="N15" i="4"/>
  <c r="L19" i="4"/>
  <c r="N29" i="4"/>
  <c r="AB31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N32" i="15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H32" i="16" s="1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AR39" i="8" s="1"/>
  <c r="D44" i="17"/>
  <c r="AH44" i="17" s="1"/>
  <c r="D44" i="15"/>
  <c r="AP39" i="10"/>
  <c r="Q44" i="10"/>
  <c r="AC44" i="10" s="1"/>
  <c r="AA43" i="10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L19" i="11"/>
  <c r="AP19" i="11" s="1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M19" i="15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P15" i="10"/>
  <c r="L19" i="10"/>
  <c r="N15" i="10"/>
  <c r="AP18" i="10"/>
  <c r="AC30" i="10"/>
  <c r="AR30" i="10" s="1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O31" i="10"/>
  <c r="B44" i="10"/>
  <c r="AP28" i="6"/>
  <c r="N28" i="6"/>
  <c r="AR28" i="6" s="1"/>
  <c r="AK19" i="12"/>
  <c r="AH19" i="8"/>
  <c r="M43" i="4"/>
  <c r="AQ43" i="4" s="1"/>
  <c r="D20" i="17"/>
  <c r="AH20" i="17" s="1"/>
  <c r="H32" i="17"/>
  <c r="N18" i="16"/>
  <c r="M43" i="16"/>
  <c r="D20" i="15"/>
  <c r="H32" i="15"/>
  <c r="AL32" i="15" s="1"/>
  <c r="N40" i="15"/>
  <c r="N18" i="14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L43" i="8"/>
  <c r="F20" i="17"/>
  <c r="L31" i="16"/>
  <c r="AF43" i="16"/>
  <c r="F20" i="15"/>
  <c r="AJ20" i="15" s="1"/>
  <c r="L31" i="14"/>
  <c r="AA43" i="14"/>
  <c r="AP42" i="11"/>
  <c r="N42" i="11"/>
  <c r="AA43" i="11"/>
  <c r="AA19" i="10"/>
  <c r="AA31" i="6"/>
  <c r="U32" i="6"/>
  <c r="AO43" i="9"/>
  <c r="J44" i="9"/>
  <c r="AA19" i="8"/>
  <c r="AP19" i="8" s="1"/>
  <c r="AL31" i="8"/>
  <c r="D44" i="16"/>
  <c r="Q44" i="14"/>
  <c r="AP16" i="11"/>
  <c r="N16" i="11"/>
  <c r="AR16" i="11" s="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J44" i="6" s="1"/>
  <c r="AQ42" i="9"/>
  <c r="N42" i="9"/>
  <c r="AR42" i="9" s="1"/>
  <c r="AQ30" i="8"/>
  <c r="N30" i="8"/>
  <c r="AQ42" i="8"/>
  <c r="N42" i="8"/>
  <c r="AR42" i="8" s="1"/>
  <c r="AF19" i="11"/>
  <c r="AJ43" i="11"/>
  <c r="J44" i="11"/>
  <c r="AP15" i="6"/>
  <c r="AF19" i="6"/>
  <c r="AP29" i="6"/>
  <c r="AJ43" i="6"/>
  <c r="J44" i="6"/>
  <c r="L43" i="12"/>
  <c r="AA43" i="12"/>
  <c r="L43" i="9"/>
  <c r="AP43" i="9" s="1"/>
  <c r="AF43" i="9"/>
  <c r="H20" i="8"/>
  <c r="AP40" i="8"/>
  <c r="S44" i="8"/>
  <c r="Q44" i="6"/>
  <c r="AN19" i="12"/>
  <c r="AF43" i="12"/>
  <c r="J20" i="9"/>
  <c r="D44" i="10"/>
  <c r="AH44" i="10" s="1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R18" i="8" s="1"/>
  <c r="AP30" i="8"/>
  <c r="M43" i="8"/>
  <c r="M19" i="10"/>
  <c r="D32" i="10"/>
  <c r="H44" i="10"/>
  <c r="N16" i="6"/>
  <c r="N30" i="6"/>
  <c r="AR30" i="6" s="1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AR39" i="6" s="1"/>
  <c r="L43" i="6"/>
  <c r="N17" i="12"/>
  <c r="AR17" i="12" s="1"/>
  <c r="AF19" i="12"/>
  <c r="F32" i="12"/>
  <c r="AJ32" i="12" s="1"/>
  <c r="J44" i="12"/>
  <c r="AN44" i="12" s="1"/>
  <c r="M31" i="9"/>
  <c r="D32" i="9"/>
  <c r="AH32" i="9" s="1"/>
  <c r="M31" i="8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41" i="10" l="1"/>
  <c r="AR18" i="14"/>
  <c r="AR42" i="11"/>
  <c r="AJ44" i="11"/>
  <c r="AR28" i="11"/>
  <c r="AR17" i="10"/>
  <c r="AF32" i="12"/>
  <c r="AN44" i="9"/>
  <c r="AP31" i="9"/>
  <c r="AL32" i="9"/>
  <c r="AF20" i="9"/>
  <c r="AR27" i="8"/>
  <c r="AR30" i="8"/>
  <c r="AJ20" i="8"/>
  <c r="AR41" i="7"/>
  <c r="AR17" i="7"/>
  <c r="AR39" i="4"/>
  <c r="AR40" i="14"/>
  <c r="AR18" i="11"/>
  <c r="AF20" i="10"/>
  <c r="AR18" i="6"/>
  <c r="AQ31" i="9"/>
  <c r="AR27" i="9"/>
  <c r="AL44" i="8"/>
  <c r="AR17" i="8"/>
  <c r="AL44" i="7"/>
  <c r="AR16" i="7"/>
  <c r="AJ20" i="7"/>
  <c r="AH20" i="14"/>
  <c r="AR18" i="10"/>
  <c r="AH20" i="11"/>
  <c r="AC20" i="7"/>
  <c r="AR15" i="11"/>
  <c r="AR16" i="6"/>
  <c r="AC20" i="10"/>
  <c r="AP19" i="4"/>
  <c r="AP19" i="12"/>
  <c r="AN20" i="6"/>
  <c r="AR17" i="9"/>
  <c r="AR15" i="9"/>
  <c r="AF20" i="12"/>
  <c r="AC32" i="15"/>
  <c r="AR27" i="14"/>
  <c r="AL32" i="17"/>
  <c r="AR29" i="9"/>
  <c r="AC32" i="9"/>
  <c r="AH44" i="8"/>
  <c r="AP43" i="4"/>
  <c r="AR42" i="10"/>
  <c r="AN44" i="16"/>
  <c r="AH44" i="9"/>
  <c r="AP43" i="7"/>
  <c r="AL32" i="12"/>
  <c r="AQ31" i="6"/>
  <c r="AQ31" i="7"/>
  <c r="AP31" i="10"/>
  <c r="AQ19" i="6"/>
  <c r="AL20" i="12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<sst xmlns="http://schemas.openxmlformats.org/spreadsheetml/2006/main" count="3300" uniqueCount="41">
  <si>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</si>
  <si>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</si>
  <si>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</si>
  <si>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</si>
  <si>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</si>
  <si>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</si>
  <si>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</si>
  <si>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</si>
  <si>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</si>
  <si>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</si>
  <si>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</si>
  <si>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</si>
  <si>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</si>
  <si>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</si>
  <si>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</si>
  <si>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</si>
  <si>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</si>
  <si>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</si>
  <si>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</si>
  <si>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</si>
  <si>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</si>
  <si>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</si>
  <si>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</si>
  <si>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</si>
  <si>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</si>
  <si>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</si>
  <si>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</si>
  <si>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</si>
  <si>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</si>
  <si>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</si>
  <si>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</si>
  <si>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</si>
  <si>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</si>
  <si>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</si>
  <si>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</si>
  <si>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</si>
  <si>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</si>
  <si>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de Hussmanns, estado de Quintana Roo, primer trimestre de 2016</t>
  </si>
  <si>
    <t>Matriz de Hussmanns, estado de Quintana Roo, primer trimestre de 2008</t>
  </si>
  <si>
    <t>2008 T1</t>
  </si>
  <si>
    <t>https://www.inegi.org.mx/programas/enoe/15ymas/#microdatos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</si>
</sst>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50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3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50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502361" xfId="46" xr:uid="{2DDD3492-F82F-498C-9C4D-68105F75C8FA}"/>
    <cellStyle name="style1730304502402" xfId="47" xr:uid="{5746CFB3-B050-4869-AD76-E0A5363239D7}"/>
    <cellStyle name="style1730304502494" xfId="48" xr:uid="{2204DADE-38BF-49B4-A030-9761AD6F5B00}"/>
    <cellStyle name="style1730304502545" xfId="49" xr:uid="{C869A869-9A0E-4F66-9478-EA1F82081C4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38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7148535</v>
      </c>
      <c r="C15" s="4"/>
      <c r="D15" s="4">
        <v>3783570.0000000005</v>
      </c>
      <c r="E15" s="4"/>
      <c r="F15" s="4">
        <v>2561940</v>
      </c>
      <c r="G15" s="4"/>
      <c r="H15" s="4">
        <v>15154420.000000002</v>
      </c>
      <c r="I15" s="4"/>
      <c r="J15" s="4">
        <v>0</v>
      </c>
      <c r="K15" s="4"/>
      <c r="L15" s="3">
        <f t="shared" ref="L15:M18" si="0">B15+D15+F15+H15+J15</f>
        <v>28648465</v>
      </c>
      <c r="M15" s="3">
        <f t="shared" si="0"/>
        <v>0</v>
      </c>
      <c r="N15" s="4">
        <f>L15+M15</f>
        <v>28648465</v>
      </c>
      <c r="P15" s="6" t="s">
        <v>12</v>
      </c>
      <c r="Q15" s="4">
        <v>1772</v>
      </c>
      <c r="R15" s="4">
        <v>0</v>
      </c>
      <c r="S15" s="4">
        <v>622</v>
      </c>
      <c r="T15" s="4">
        <v>0</v>
      </c>
      <c r="U15" s="4">
        <v>463</v>
      </c>
      <c r="V15" s="4">
        <v>0</v>
      </c>
      <c r="W15" s="4">
        <v>3204</v>
      </c>
      <c r="X15" s="4">
        <v>0</v>
      </c>
      <c r="Y15" s="4">
        <v>120</v>
      </c>
      <c r="Z15" s="4">
        <v>0</v>
      </c>
      <c r="AA15" s="3">
        <f t="shared" ref="AA15:AB19" si="1">Q15+S15+U15+W15+Y15</f>
        <v>6181</v>
      </c>
      <c r="AB15" s="3">
        <f t="shared" si="1"/>
        <v>0</v>
      </c>
      <c r="AC15" s="4">
        <f>AA15+AB15</f>
        <v>6181</v>
      </c>
      <c r="AE15" s="6" t="s">
        <v>12</v>
      </c>
      <c r="AF15" s="4">
        <f t="shared" ref="AF15:AR18" si="2">IFERROR(B15/Q15, "N.A.")</f>
        <v>4034.1619638826187</v>
      </c>
      <c r="AG15" s="4" t="str">
        <f t="shared" si="2"/>
        <v>N.A.</v>
      </c>
      <c r="AH15" s="4">
        <f t="shared" si="2"/>
        <v>6082.9099678456596</v>
      </c>
      <c r="AI15" s="4" t="str">
        <f t="shared" si="2"/>
        <v>N.A.</v>
      </c>
      <c r="AJ15" s="4">
        <f t="shared" si="2"/>
        <v>5533.3477321814253</v>
      </c>
      <c r="AK15" s="4" t="str">
        <f t="shared" si="2"/>
        <v>N.A.</v>
      </c>
      <c r="AL15" s="4">
        <f t="shared" si="2"/>
        <v>4729.8439450686647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4634.9239605241874</v>
      </c>
      <c r="AQ15" s="4" t="str">
        <f t="shared" si="2"/>
        <v>N.A.</v>
      </c>
      <c r="AR15" s="4">
        <f t="shared" si="2"/>
        <v>4634.9239605241874</v>
      </c>
    </row>
    <row r="16" spans="1:44" ht="15.75" customHeight="1" thickBot="1" x14ac:dyDescent="0.3">
      <c r="A16" s="6" t="s">
        <v>13</v>
      </c>
      <c r="B16" s="4">
        <v>3234825</v>
      </c>
      <c r="C16" s="4">
        <v>993100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3234825</v>
      </c>
      <c r="M16" s="3">
        <f t="shared" si="0"/>
        <v>993100</v>
      </c>
      <c r="N16" s="4">
        <f>L16+M16</f>
        <v>4227925</v>
      </c>
      <c r="P16" s="6" t="s">
        <v>13</v>
      </c>
      <c r="Q16" s="4">
        <v>1153</v>
      </c>
      <c r="R16" s="4">
        <v>232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1153</v>
      </c>
      <c r="AB16" s="3">
        <f t="shared" si="1"/>
        <v>232</v>
      </c>
      <c r="AC16" s="4">
        <f>AA16+AB16</f>
        <v>1385</v>
      </c>
      <c r="AE16" s="6" t="s">
        <v>13</v>
      </c>
      <c r="AF16" s="4">
        <f t="shared" si="2"/>
        <v>2805.5724197745012</v>
      </c>
      <c r="AG16" s="4">
        <f t="shared" si="2"/>
        <v>4280.6034482758623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2805.5724197745012</v>
      </c>
      <c r="AQ16" s="4">
        <f t="shared" si="2"/>
        <v>4280.6034482758623</v>
      </c>
      <c r="AR16" s="4">
        <f t="shared" si="2"/>
        <v>3052.6534296028881</v>
      </c>
    </row>
    <row r="17" spans="1:44" ht="15.75" customHeight="1" thickBot="1" x14ac:dyDescent="0.3">
      <c r="A17" s="6" t="s">
        <v>14</v>
      </c>
      <c r="B17" s="4">
        <v>11516690.000000002</v>
      </c>
      <c r="C17" s="4">
        <v>78443052.99999997</v>
      </c>
      <c r="D17" s="4">
        <v>6023280</v>
      </c>
      <c r="E17" s="4">
        <v>1630200</v>
      </c>
      <c r="F17" s="4"/>
      <c r="G17" s="4">
        <v>33798700</v>
      </c>
      <c r="H17" s="4"/>
      <c r="I17" s="4">
        <v>11880199.999999998</v>
      </c>
      <c r="J17" s="4">
        <v>0</v>
      </c>
      <c r="K17" s="4"/>
      <c r="L17" s="3">
        <f t="shared" si="0"/>
        <v>17539970</v>
      </c>
      <c r="M17" s="3">
        <f t="shared" si="0"/>
        <v>125752152.99999997</v>
      </c>
      <c r="N17" s="4">
        <f>L17+M17</f>
        <v>143292122.99999997</v>
      </c>
      <c r="P17" s="6" t="s">
        <v>14</v>
      </c>
      <c r="Q17" s="4">
        <v>2310</v>
      </c>
      <c r="R17" s="4">
        <v>11960</v>
      </c>
      <c r="S17" s="4">
        <v>534</v>
      </c>
      <c r="T17" s="4">
        <v>388</v>
      </c>
      <c r="U17" s="4">
        <v>0</v>
      </c>
      <c r="V17" s="4">
        <v>1121</v>
      </c>
      <c r="W17" s="4">
        <v>0</v>
      </c>
      <c r="X17" s="4">
        <v>997</v>
      </c>
      <c r="Y17" s="4">
        <v>408</v>
      </c>
      <c r="Z17" s="4">
        <v>0</v>
      </c>
      <c r="AA17" s="3">
        <f t="shared" si="1"/>
        <v>3252</v>
      </c>
      <c r="AB17" s="3">
        <f t="shared" si="1"/>
        <v>14466</v>
      </c>
      <c r="AC17" s="4">
        <f>AA17+AB17</f>
        <v>17718</v>
      </c>
      <c r="AE17" s="6" t="s">
        <v>14</v>
      </c>
      <c r="AF17" s="4">
        <f t="shared" si="2"/>
        <v>4985.5800865800875</v>
      </c>
      <c r="AG17" s="4">
        <f t="shared" si="2"/>
        <v>6558.7836956521714</v>
      </c>
      <c r="AH17" s="4">
        <f t="shared" si="2"/>
        <v>11279.550561797752</v>
      </c>
      <c r="AI17" s="4">
        <f t="shared" si="2"/>
        <v>4201.5463917525776</v>
      </c>
      <c r="AJ17" s="4" t="str">
        <f t="shared" si="2"/>
        <v>N.A.</v>
      </c>
      <c r="AK17" s="4">
        <f t="shared" si="2"/>
        <v>30150.490633363068</v>
      </c>
      <c r="AL17" s="4" t="str">
        <f t="shared" si="2"/>
        <v>N.A.</v>
      </c>
      <c r="AM17" s="4">
        <f t="shared" si="2"/>
        <v>11915.94784353059</v>
      </c>
      <c r="AN17" s="4">
        <f t="shared" si="2"/>
        <v>0</v>
      </c>
      <c r="AO17" s="4" t="str">
        <f t="shared" si="2"/>
        <v>N.A.</v>
      </c>
      <c r="AP17" s="4">
        <f t="shared" si="2"/>
        <v>5393.5947109471099</v>
      </c>
      <c r="AQ17" s="4">
        <f t="shared" si="2"/>
        <v>8692.9457348264878</v>
      </c>
      <c r="AR17" s="4">
        <f t="shared" si="2"/>
        <v>8087.3757196071774</v>
      </c>
    </row>
    <row r="18" spans="1:44" ht="15.75" customHeight="1" thickBot="1" x14ac:dyDescent="0.3">
      <c r="A18" s="6" t="s">
        <v>15</v>
      </c>
      <c r="B18" s="4">
        <v>348300</v>
      </c>
      <c r="C18" s="4">
        <v>756000</v>
      </c>
      <c r="D18" s="4"/>
      <c r="E18" s="4"/>
      <c r="F18" s="4"/>
      <c r="G18" s="4"/>
      <c r="H18" s="4"/>
      <c r="I18" s="4"/>
      <c r="J18" s="4"/>
      <c r="K18" s="4"/>
      <c r="L18" s="3">
        <f t="shared" si="0"/>
        <v>348300</v>
      </c>
      <c r="M18" s="3">
        <f t="shared" si="0"/>
        <v>756000</v>
      </c>
      <c r="N18" s="4">
        <f>L18+M18</f>
        <v>1104300</v>
      </c>
      <c r="P18" s="6" t="s">
        <v>15</v>
      </c>
      <c r="Q18" s="4">
        <v>108</v>
      </c>
      <c r="R18" s="4">
        <v>108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108</v>
      </c>
      <c r="AB18" s="3">
        <f t="shared" si="1"/>
        <v>108</v>
      </c>
      <c r="AC18" s="4">
        <f>AA18+AB18</f>
        <v>216</v>
      </c>
      <c r="AE18" s="6" t="s">
        <v>15</v>
      </c>
      <c r="AF18" s="4">
        <f t="shared" si="2"/>
        <v>3225</v>
      </c>
      <c r="AG18" s="4">
        <f t="shared" si="2"/>
        <v>7000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3225</v>
      </c>
      <c r="AQ18" s="4">
        <f t="shared" si="2"/>
        <v>7000</v>
      </c>
      <c r="AR18" s="4">
        <f t="shared" si="2"/>
        <v>5112.5</v>
      </c>
    </row>
    <row r="19" spans="1:44" ht="15.75" customHeight="1" thickBot="1" x14ac:dyDescent="0.3">
      <c r="A19" s="7" t="s">
        <v>16</v>
      </c>
      <c r="B19" s="4">
        <v>22248349.999999996</v>
      </c>
      <c r="C19" s="4">
        <v>80192153.000000045</v>
      </c>
      <c r="D19" s="4">
        <v>9806850</v>
      </c>
      <c r="E19" s="4">
        <v>1630200</v>
      </c>
      <c r="F19" s="4">
        <v>2561940</v>
      </c>
      <c r="G19" s="4">
        <v>33798700</v>
      </c>
      <c r="H19" s="4">
        <v>15154420.000000002</v>
      </c>
      <c r="I19" s="4">
        <v>11880199.999999998</v>
      </c>
      <c r="J19" s="4">
        <v>0</v>
      </c>
      <c r="K19" s="4"/>
      <c r="L19" s="3">
        <f t="shared" ref="L19:M19" si="3">SUM(L15:L18)</f>
        <v>49771560</v>
      </c>
      <c r="M19" s="3">
        <f t="shared" si="3"/>
        <v>127501252.99999997</v>
      </c>
      <c r="N19" s="4"/>
      <c r="P19" s="7" t="s">
        <v>16</v>
      </c>
      <c r="Q19" s="4">
        <f t="shared" ref="Q19:Z19" si="4">SUM(Q15:Q18)</f>
        <v>5343</v>
      </c>
      <c r="R19" s="4">
        <f t="shared" si="4"/>
        <v>12300</v>
      </c>
      <c r="S19" s="4">
        <f t="shared" si="4"/>
        <v>1156</v>
      </c>
      <c r="T19" s="4">
        <f t="shared" si="4"/>
        <v>388</v>
      </c>
      <c r="U19" s="4">
        <f t="shared" si="4"/>
        <v>463</v>
      </c>
      <c r="V19" s="4">
        <f t="shared" si="4"/>
        <v>1121</v>
      </c>
      <c r="W19" s="4">
        <f t="shared" si="4"/>
        <v>3204</v>
      </c>
      <c r="X19" s="4">
        <f t="shared" si="4"/>
        <v>997</v>
      </c>
      <c r="Y19" s="4">
        <f t="shared" si="4"/>
        <v>528</v>
      </c>
      <c r="Z19" s="4">
        <f t="shared" si="4"/>
        <v>0</v>
      </c>
      <c r="AA19" s="3">
        <f t="shared" si="1"/>
        <v>10694</v>
      </c>
      <c r="AB19" s="3">
        <f t="shared" si="1"/>
        <v>14806</v>
      </c>
      <c r="AC19" s="4"/>
      <c r="AE19" s="7" t="s">
        <v>16</v>
      </c>
      <c r="AF19" s="4">
        <f t="shared" ref="AF19:AQ19" si="5">IFERROR(B19/Q19, "N.A.")</f>
        <v>4164.0183417555672</v>
      </c>
      <c r="AG19" s="4">
        <f t="shared" si="5"/>
        <v>6519.6872357723614</v>
      </c>
      <c r="AH19" s="4">
        <f t="shared" si="5"/>
        <v>8483.4342560553632</v>
      </c>
      <c r="AI19" s="4">
        <f t="shared" si="5"/>
        <v>4201.5463917525776</v>
      </c>
      <c r="AJ19" s="4">
        <f t="shared" si="5"/>
        <v>5533.3477321814253</v>
      </c>
      <c r="AK19" s="4">
        <f t="shared" si="5"/>
        <v>30150.490633363068</v>
      </c>
      <c r="AL19" s="4">
        <f t="shared" si="5"/>
        <v>4729.8439450686647</v>
      </c>
      <c r="AM19" s="4">
        <f t="shared" si="5"/>
        <v>11915.94784353059</v>
      </c>
      <c r="AN19" s="4">
        <f t="shared" si="5"/>
        <v>0</v>
      </c>
      <c r="AO19" s="4" t="str">
        <f t="shared" si="5"/>
        <v>N.A.</v>
      </c>
      <c r="AP19" s="4">
        <f t="shared" si="5"/>
        <v>4654.1574714793342</v>
      </c>
      <c r="AQ19" s="4">
        <f t="shared" si="5"/>
        <v>8611.4583952451685</v>
      </c>
      <c r="AR19" s="4"/>
    </row>
    <row r="20" spans="1:44" ht="15.75" thickBot="1" x14ac:dyDescent="0.3">
      <c r="A20" s="8" t="s">
        <v>0</v>
      </c>
      <c r="B20" s="39">
        <f>B19+C19</f>
        <v>102440503.00000004</v>
      </c>
      <c r="C20" s="40"/>
      <c r="D20" s="39">
        <f>D19+E19</f>
        <v>11437050</v>
      </c>
      <c r="E20" s="40"/>
      <c r="F20" s="39">
        <f>F19+G19</f>
        <v>36360640</v>
      </c>
      <c r="G20" s="40"/>
      <c r="H20" s="39">
        <f>H19+I19</f>
        <v>27034620</v>
      </c>
      <c r="I20" s="40"/>
      <c r="J20" s="39">
        <f>J19+K19</f>
        <v>0</v>
      </c>
      <c r="K20" s="40"/>
      <c r="L20" s="5"/>
      <c r="M20" s="2"/>
      <c r="N20" s="1">
        <f>B20+D20+F20+H20+J20</f>
        <v>177272813.00000006</v>
      </c>
      <c r="P20" s="8" t="s">
        <v>0</v>
      </c>
      <c r="Q20" s="39">
        <f>Q19+R19</f>
        <v>17643</v>
      </c>
      <c r="R20" s="40"/>
      <c r="S20" s="39">
        <f>S19+T19</f>
        <v>1544</v>
      </c>
      <c r="T20" s="40"/>
      <c r="U20" s="39">
        <f>U19+V19</f>
        <v>1584</v>
      </c>
      <c r="V20" s="40"/>
      <c r="W20" s="39">
        <f>W19+X19</f>
        <v>4201</v>
      </c>
      <c r="X20" s="40"/>
      <c r="Y20" s="39">
        <f>Y19+Z19</f>
        <v>528</v>
      </c>
      <c r="Z20" s="40"/>
      <c r="AA20" s="5"/>
      <c r="AB20" s="2"/>
      <c r="AC20" s="1">
        <f>Q20+S20+U20+W20+Y20</f>
        <v>25500</v>
      </c>
      <c r="AE20" s="8" t="s">
        <v>0</v>
      </c>
      <c r="AF20" s="41">
        <f>IFERROR(B20/Q20,"N.A.")</f>
        <v>5806.2972850422293</v>
      </c>
      <c r="AG20" s="42"/>
      <c r="AH20" s="41">
        <f>IFERROR(D20/S20,"N.A.")</f>
        <v>7407.4158031088082</v>
      </c>
      <c r="AI20" s="42"/>
      <c r="AJ20" s="41">
        <f>IFERROR(F20/U20,"N.A.")</f>
        <v>22954.949494949495</v>
      </c>
      <c r="AK20" s="42"/>
      <c r="AL20" s="41">
        <f>IFERROR(H20/W20,"N.A.")</f>
        <v>6435.2820756962628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6951.8750196078454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5581830</v>
      </c>
      <c r="C27" s="4"/>
      <c r="D27" s="4">
        <v>3783570.0000000005</v>
      </c>
      <c r="E27" s="4"/>
      <c r="F27" s="4">
        <v>2200740</v>
      </c>
      <c r="G27" s="4"/>
      <c r="H27" s="4">
        <v>10908909.999999998</v>
      </c>
      <c r="I27" s="4"/>
      <c r="J27" s="4"/>
      <c r="K27" s="4"/>
      <c r="L27" s="3">
        <f t="shared" ref="L27:M31" si="6">B27+D27+F27+H27+J27</f>
        <v>22475050</v>
      </c>
      <c r="M27" s="3">
        <f t="shared" si="6"/>
        <v>0</v>
      </c>
      <c r="N27" s="4">
        <f>L27+M27</f>
        <v>22475050</v>
      </c>
      <c r="P27" s="6" t="s">
        <v>12</v>
      </c>
      <c r="Q27" s="4">
        <v>1171</v>
      </c>
      <c r="R27" s="4">
        <v>0</v>
      </c>
      <c r="S27" s="4">
        <v>622</v>
      </c>
      <c r="T27" s="4">
        <v>0</v>
      </c>
      <c r="U27" s="4">
        <v>343</v>
      </c>
      <c r="V27" s="4">
        <v>0</v>
      </c>
      <c r="W27" s="4">
        <v>2133</v>
      </c>
      <c r="X27" s="4">
        <v>0</v>
      </c>
      <c r="Y27" s="4">
        <v>0</v>
      </c>
      <c r="Z27" s="4">
        <v>0</v>
      </c>
      <c r="AA27" s="3">
        <f t="shared" ref="AA27:AB31" si="7">Q27+S27+U27+W27+Y27</f>
        <v>4269</v>
      </c>
      <c r="AB27" s="3">
        <f t="shared" si="7"/>
        <v>0</v>
      </c>
      <c r="AC27" s="4">
        <f>AA27+AB27</f>
        <v>4269</v>
      </c>
      <c r="AE27" s="6" t="s">
        <v>12</v>
      </c>
      <c r="AF27" s="4">
        <f t="shared" ref="AF27:AR30" si="8">IFERROR(B27/Q27, "N.A.")</f>
        <v>4766.7207514944494</v>
      </c>
      <c r="AG27" s="4" t="str">
        <f t="shared" si="8"/>
        <v>N.A.</v>
      </c>
      <c r="AH27" s="4">
        <f t="shared" si="8"/>
        <v>6082.9099678456596</v>
      </c>
      <c r="AI27" s="4" t="str">
        <f t="shared" si="8"/>
        <v>N.A.</v>
      </c>
      <c r="AJ27" s="4">
        <f t="shared" si="8"/>
        <v>6416.1516034985425</v>
      </c>
      <c r="AK27" s="4" t="str">
        <f t="shared" si="8"/>
        <v>N.A.</v>
      </c>
      <c r="AL27" s="4">
        <f t="shared" si="8"/>
        <v>5114.3506797937171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5264.7107050831573</v>
      </c>
      <c r="AQ27" s="4" t="str">
        <f t="shared" si="8"/>
        <v>N.A.</v>
      </c>
      <c r="AR27" s="4">
        <f t="shared" si="8"/>
        <v>5264.7107050831573</v>
      </c>
    </row>
    <row r="28" spans="1:44" ht="15.75" customHeight="1" thickBot="1" x14ac:dyDescent="0.3">
      <c r="A28" s="6" t="s">
        <v>13</v>
      </c>
      <c r="B28" s="4">
        <v>442260</v>
      </c>
      <c r="C28" s="4">
        <v>615600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442260</v>
      </c>
      <c r="M28" s="3">
        <f t="shared" si="6"/>
        <v>615600</v>
      </c>
      <c r="N28" s="4">
        <f>L28+M28</f>
        <v>1057860</v>
      </c>
      <c r="P28" s="6" t="s">
        <v>13</v>
      </c>
      <c r="Q28" s="4">
        <v>81</v>
      </c>
      <c r="R28" s="4">
        <v>81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81</v>
      </c>
      <c r="AB28" s="3">
        <f t="shared" si="7"/>
        <v>81</v>
      </c>
      <c r="AC28" s="4">
        <f>AA28+AB28</f>
        <v>162</v>
      </c>
      <c r="AE28" s="6" t="s">
        <v>13</v>
      </c>
      <c r="AF28" s="4">
        <f t="shared" si="8"/>
        <v>5460</v>
      </c>
      <c r="AG28" s="4">
        <f t="shared" si="8"/>
        <v>7600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5460</v>
      </c>
      <c r="AQ28" s="4">
        <f t="shared" si="8"/>
        <v>7600</v>
      </c>
      <c r="AR28" s="4">
        <f t="shared" si="8"/>
        <v>6530</v>
      </c>
    </row>
    <row r="29" spans="1:44" ht="15.75" customHeight="1" thickBot="1" x14ac:dyDescent="0.3">
      <c r="A29" s="6" t="s">
        <v>14</v>
      </c>
      <c r="B29" s="4">
        <v>7821570</v>
      </c>
      <c r="C29" s="4">
        <v>52981818.000000015</v>
      </c>
      <c r="D29" s="4">
        <v>6023280</v>
      </c>
      <c r="E29" s="4">
        <v>1630200</v>
      </c>
      <c r="F29" s="4"/>
      <c r="G29" s="4">
        <v>23673700</v>
      </c>
      <c r="H29" s="4"/>
      <c r="I29" s="4">
        <v>9286399.9999999981</v>
      </c>
      <c r="J29" s="4">
        <v>0</v>
      </c>
      <c r="K29" s="4"/>
      <c r="L29" s="3">
        <f t="shared" si="6"/>
        <v>13844850</v>
      </c>
      <c r="M29" s="3">
        <f t="shared" si="6"/>
        <v>87572118.000000015</v>
      </c>
      <c r="N29" s="4">
        <f>L29+M29</f>
        <v>101416968.00000001</v>
      </c>
      <c r="P29" s="6" t="s">
        <v>14</v>
      </c>
      <c r="Q29" s="4">
        <v>1363</v>
      </c>
      <c r="R29" s="4">
        <v>7362</v>
      </c>
      <c r="S29" s="4">
        <v>534</v>
      </c>
      <c r="T29" s="4">
        <v>388</v>
      </c>
      <c r="U29" s="4">
        <v>0</v>
      </c>
      <c r="V29" s="4">
        <v>959</v>
      </c>
      <c r="W29" s="4">
        <v>0</v>
      </c>
      <c r="X29" s="4">
        <v>670</v>
      </c>
      <c r="Y29" s="4">
        <v>81</v>
      </c>
      <c r="Z29" s="4">
        <v>0</v>
      </c>
      <c r="AA29" s="3">
        <f t="shared" si="7"/>
        <v>1978</v>
      </c>
      <c r="AB29" s="3">
        <f t="shared" si="7"/>
        <v>9379</v>
      </c>
      <c r="AC29" s="4">
        <f>AA29+AB29</f>
        <v>11357</v>
      </c>
      <c r="AE29" s="6" t="s">
        <v>14</v>
      </c>
      <c r="AF29" s="4">
        <f t="shared" si="8"/>
        <v>5738.4959647835658</v>
      </c>
      <c r="AG29" s="4">
        <f t="shared" si="8"/>
        <v>7196.6609616951937</v>
      </c>
      <c r="AH29" s="4">
        <f t="shared" si="8"/>
        <v>11279.550561797752</v>
      </c>
      <c r="AI29" s="4">
        <f t="shared" si="8"/>
        <v>4201.5463917525776</v>
      </c>
      <c r="AJ29" s="4" t="str">
        <f t="shared" si="8"/>
        <v>N.A.</v>
      </c>
      <c r="AK29" s="4">
        <f t="shared" si="8"/>
        <v>24685.818561001044</v>
      </c>
      <c r="AL29" s="4" t="str">
        <f t="shared" si="8"/>
        <v>N.A.</v>
      </c>
      <c r="AM29" s="4">
        <f t="shared" si="8"/>
        <v>13860.298507462683</v>
      </c>
      <c r="AN29" s="4">
        <f t="shared" si="8"/>
        <v>0</v>
      </c>
      <c r="AO29" s="4" t="str">
        <f t="shared" si="8"/>
        <v>N.A.</v>
      </c>
      <c r="AP29" s="4">
        <f t="shared" si="8"/>
        <v>6999.4186046511632</v>
      </c>
      <c r="AQ29" s="4">
        <f t="shared" si="8"/>
        <v>9337.0421153641128</v>
      </c>
      <c r="AR29" s="4">
        <f t="shared" si="8"/>
        <v>8929.9082504182461</v>
      </c>
    </row>
    <row r="30" spans="1:44" ht="15.75" customHeight="1" thickBot="1" x14ac:dyDescent="0.3">
      <c r="A30" s="6" t="s">
        <v>15</v>
      </c>
      <c r="B30" s="4">
        <v>348300</v>
      </c>
      <c r="C30" s="4">
        <v>756000</v>
      </c>
      <c r="D30" s="4"/>
      <c r="E30" s="4"/>
      <c r="F30" s="4"/>
      <c r="G30" s="4"/>
      <c r="H30" s="4"/>
      <c r="I30" s="4"/>
      <c r="J30" s="4"/>
      <c r="K30" s="4"/>
      <c r="L30" s="3">
        <f t="shared" si="6"/>
        <v>348300</v>
      </c>
      <c r="M30" s="3">
        <f t="shared" si="6"/>
        <v>756000</v>
      </c>
      <c r="N30" s="4">
        <f>L30+M30</f>
        <v>1104300</v>
      </c>
      <c r="P30" s="6" t="s">
        <v>15</v>
      </c>
      <c r="Q30" s="4">
        <v>108</v>
      </c>
      <c r="R30" s="4">
        <v>108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108</v>
      </c>
      <c r="AB30" s="3">
        <f t="shared" si="7"/>
        <v>108</v>
      </c>
      <c r="AC30" s="4">
        <f>AA30+AB30</f>
        <v>216</v>
      </c>
      <c r="AE30" s="6" t="s">
        <v>15</v>
      </c>
      <c r="AF30" s="4">
        <f t="shared" si="8"/>
        <v>3225</v>
      </c>
      <c r="AG30" s="4">
        <f t="shared" si="8"/>
        <v>7000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3225</v>
      </c>
      <c r="AQ30" s="4">
        <f t="shared" si="8"/>
        <v>7000</v>
      </c>
      <c r="AR30" s="4">
        <f t="shared" si="8"/>
        <v>5112.5</v>
      </c>
    </row>
    <row r="31" spans="1:44" ht="15.75" customHeight="1" thickBot="1" x14ac:dyDescent="0.3">
      <c r="A31" s="7" t="s">
        <v>16</v>
      </c>
      <c r="B31" s="4">
        <f t="shared" ref="B31:K31" si="9">SUM(B27:B30)</f>
        <v>14193960</v>
      </c>
      <c r="C31" s="4">
        <f t="shared" si="9"/>
        <v>54353418.000000015</v>
      </c>
      <c r="D31" s="4">
        <f t="shared" si="9"/>
        <v>9806850</v>
      </c>
      <c r="E31" s="4">
        <f t="shared" si="9"/>
        <v>1630200</v>
      </c>
      <c r="F31" s="4">
        <f t="shared" si="9"/>
        <v>2200740</v>
      </c>
      <c r="G31" s="4">
        <f t="shared" si="9"/>
        <v>23673700</v>
      </c>
      <c r="H31" s="4">
        <f t="shared" si="9"/>
        <v>10908909.999999998</v>
      </c>
      <c r="I31" s="4">
        <f t="shared" si="9"/>
        <v>9286399.9999999981</v>
      </c>
      <c r="J31" s="4">
        <f t="shared" si="9"/>
        <v>0</v>
      </c>
      <c r="K31" s="4">
        <f t="shared" si="9"/>
        <v>0</v>
      </c>
      <c r="L31" s="3">
        <f t="shared" si="6"/>
        <v>37110460</v>
      </c>
      <c r="M31" s="3">
        <f t="shared" si="6"/>
        <v>88943718.000000015</v>
      </c>
      <c r="N31" s="4"/>
      <c r="P31" s="7" t="s">
        <v>16</v>
      </c>
      <c r="Q31" s="4">
        <f t="shared" ref="Q31:Z31" si="10">SUM(Q27:Q30)</f>
        <v>2723</v>
      </c>
      <c r="R31" s="4">
        <f t="shared" si="10"/>
        <v>7551</v>
      </c>
      <c r="S31" s="4">
        <f t="shared" si="10"/>
        <v>1156</v>
      </c>
      <c r="T31" s="4">
        <f t="shared" si="10"/>
        <v>388</v>
      </c>
      <c r="U31" s="4">
        <f t="shared" si="10"/>
        <v>343</v>
      </c>
      <c r="V31" s="4">
        <f t="shared" si="10"/>
        <v>959</v>
      </c>
      <c r="W31" s="4">
        <f t="shared" si="10"/>
        <v>2133</v>
      </c>
      <c r="X31" s="4">
        <f t="shared" si="10"/>
        <v>670</v>
      </c>
      <c r="Y31" s="4">
        <f t="shared" si="10"/>
        <v>81</v>
      </c>
      <c r="Z31" s="4">
        <f t="shared" si="10"/>
        <v>0</v>
      </c>
      <c r="AA31" s="3">
        <f t="shared" si="7"/>
        <v>6436</v>
      </c>
      <c r="AB31" s="3">
        <f t="shared" si="7"/>
        <v>9568</v>
      </c>
      <c r="AC31" s="4"/>
      <c r="AE31" s="7" t="s">
        <v>16</v>
      </c>
      <c r="AF31" s="4">
        <f t="shared" ref="AF31:AQ31" si="11">IFERROR(B31/Q31, "N.A.")</f>
        <v>5212.6184355490268</v>
      </c>
      <c r="AG31" s="4">
        <f t="shared" si="11"/>
        <v>7198.1748112832756</v>
      </c>
      <c r="AH31" s="4">
        <f t="shared" si="11"/>
        <v>8483.4342560553632</v>
      </c>
      <c r="AI31" s="4">
        <f t="shared" si="11"/>
        <v>4201.5463917525776</v>
      </c>
      <c r="AJ31" s="4">
        <f t="shared" si="11"/>
        <v>6416.1516034985425</v>
      </c>
      <c r="AK31" s="4">
        <f t="shared" si="11"/>
        <v>24685.818561001044</v>
      </c>
      <c r="AL31" s="4">
        <f t="shared" si="11"/>
        <v>5114.3506797937171</v>
      </c>
      <c r="AM31" s="4">
        <f t="shared" si="11"/>
        <v>13860.298507462683</v>
      </c>
      <c r="AN31" s="4">
        <f t="shared" si="11"/>
        <v>0</v>
      </c>
      <c r="AO31" s="4" t="str">
        <f t="shared" si="11"/>
        <v>N.A.</v>
      </c>
      <c r="AP31" s="4">
        <f t="shared" si="11"/>
        <v>5766.0752019888132</v>
      </c>
      <c r="AQ31" s="4">
        <f t="shared" si="11"/>
        <v>9295.9571488294332</v>
      </c>
      <c r="AR31" s="4"/>
    </row>
    <row r="32" spans="1:44" ht="15.75" thickBot="1" x14ac:dyDescent="0.3">
      <c r="A32" s="8" t="s">
        <v>0</v>
      </c>
      <c r="B32" s="39">
        <f>B31+C31</f>
        <v>68547378.000000015</v>
      </c>
      <c r="C32" s="40"/>
      <c r="D32" s="39">
        <f>D31+E31</f>
        <v>11437050</v>
      </c>
      <c r="E32" s="40"/>
      <c r="F32" s="39">
        <f>F31+G31</f>
        <v>25874440</v>
      </c>
      <c r="G32" s="40"/>
      <c r="H32" s="39">
        <f>H31+I31</f>
        <v>20195309.999999996</v>
      </c>
      <c r="I32" s="40"/>
      <c r="J32" s="39">
        <f>J31+K31</f>
        <v>0</v>
      </c>
      <c r="K32" s="40"/>
      <c r="L32" s="5"/>
      <c r="M32" s="2"/>
      <c r="N32" s="1">
        <f>B32+D32+F32+H32+J32</f>
        <v>126054178.00000001</v>
      </c>
      <c r="P32" s="8" t="s">
        <v>0</v>
      </c>
      <c r="Q32" s="39">
        <f>Q31+R31</f>
        <v>10274</v>
      </c>
      <c r="R32" s="40"/>
      <c r="S32" s="39">
        <f>S31+T31</f>
        <v>1544</v>
      </c>
      <c r="T32" s="40"/>
      <c r="U32" s="39">
        <f>U31+V31</f>
        <v>1302</v>
      </c>
      <c r="V32" s="40"/>
      <c r="W32" s="39">
        <f>W31+X31</f>
        <v>2803</v>
      </c>
      <c r="X32" s="40"/>
      <c r="Y32" s="39">
        <f>Y31+Z31</f>
        <v>81</v>
      </c>
      <c r="Z32" s="40"/>
      <c r="AA32" s="5"/>
      <c r="AB32" s="2"/>
      <c r="AC32" s="1">
        <f>Q32+S32+U32+W32+Y32</f>
        <v>16004</v>
      </c>
      <c r="AE32" s="8" t="s">
        <v>0</v>
      </c>
      <c r="AF32" s="41">
        <f>IFERROR(B32/Q32,"N.A.")</f>
        <v>6671.9270001946679</v>
      </c>
      <c r="AG32" s="42"/>
      <c r="AH32" s="41">
        <f>IFERROR(D32/S32,"N.A.")</f>
        <v>7407.4158031088082</v>
      </c>
      <c r="AI32" s="42"/>
      <c r="AJ32" s="41">
        <f>IFERROR(F32/U32,"N.A.")</f>
        <v>19872.841781874038</v>
      </c>
      <c r="AK32" s="42"/>
      <c r="AL32" s="41">
        <f>IFERROR(H32/W32,"N.A.")</f>
        <v>7204.8911880128417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7876.4170207448151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1566705</v>
      </c>
      <c r="C39" s="4"/>
      <c r="D39" s="4"/>
      <c r="E39" s="4"/>
      <c r="F39" s="4">
        <v>361200</v>
      </c>
      <c r="G39" s="4"/>
      <c r="H39" s="4">
        <v>4245510</v>
      </c>
      <c r="I39" s="4"/>
      <c r="J39" s="4">
        <v>0</v>
      </c>
      <c r="K39" s="4"/>
      <c r="L39" s="3">
        <f t="shared" ref="L39:M43" si="12">B39+D39+F39+H39+J39</f>
        <v>6173415</v>
      </c>
      <c r="M39" s="3">
        <f t="shared" si="12"/>
        <v>0</v>
      </c>
      <c r="N39" s="4">
        <f>L39+M39</f>
        <v>6173415</v>
      </c>
      <c r="P39" s="6" t="s">
        <v>12</v>
      </c>
      <c r="Q39" s="4">
        <v>601</v>
      </c>
      <c r="R39" s="4">
        <v>0</v>
      </c>
      <c r="S39" s="4">
        <v>0</v>
      </c>
      <c r="T39" s="4">
        <v>0</v>
      </c>
      <c r="U39" s="4">
        <v>120</v>
      </c>
      <c r="V39" s="4">
        <v>0</v>
      </c>
      <c r="W39" s="4">
        <v>1071</v>
      </c>
      <c r="X39" s="4">
        <v>0</v>
      </c>
      <c r="Y39" s="4">
        <v>120</v>
      </c>
      <c r="Z39" s="4">
        <v>0</v>
      </c>
      <c r="AA39" s="3">
        <f t="shared" ref="AA39:AB43" si="13">Q39+S39+U39+W39+Y39</f>
        <v>1912</v>
      </c>
      <c r="AB39" s="3">
        <f t="shared" si="13"/>
        <v>0</v>
      </c>
      <c r="AC39" s="4">
        <f>AA39+AB39</f>
        <v>1912</v>
      </c>
      <c r="AE39" s="6" t="s">
        <v>12</v>
      </c>
      <c r="AF39" s="4">
        <f t="shared" ref="AF39:AR42" si="14">IFERROR(B39/Q39, "N.A.")</f>
        <v>2606.8302828618966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3010</v>
      </c>
      <c r="AK39" s="4" t="str">
        <f t="shared" si="14"/>
        <v>N.A.</v>
      </c>
      <c r="AL39" s="4">
        <f t="shared" si="14"/>
        <v>3964.0616246498598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3228.7735355648538</v>
      </c>
      <c r="AQ39" s="4" t="str">
        <f t="shared" si="14"/>
        <v>N.A.</v>
      </c>
      <c r="AR39" s="4">
        <f t="shared" si="14"/>
        <v>3228.7735355648538</v>
      </c>
    </row>
    <row r="40" spans="1:44" ht="15.75" customHeight="1" thickBot="1" x14ac:dyDescent="0.3">
      <c r="A40" s="6" t="s">
        <v>13</v>
      </c>
      <c r="B40" s="4">
        <v>2792565</v>
      </c>
      <c r="C40" s="4">
        <v>377500</v>
      </c>
      <c r="D40" s="4"/>
      <c r="E40" s="4"/>
      <c r="F40" s="4"/>
      <c r="G40" s="4"/>
      <c r="H40" s="4"/>
      <c r="I40" s="4"/>
      <c r="J40" s="4"/>
      <c r="K40" s="4"/>
      <c r="L40" s="3">
        <f t="shared" si="12"/>
        <v>2792565</v>
      </c>
      <c r="M40" s="3">
        <f t="shared" si="12"/>
        <v>377500</v>
      </c>
      <c r="N40" s="4">
        <f>L40+M40</f>
        <v>3170065</v>
      </c>
      <c r="P40" s="6" t="s">
        <v>13</v>
      </c>
      <c r="Q40" s="4">
        <v>1072</v>
      </c>
      <c r="R40" s="4">
        <v>151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1072</v>
      </c>
      <c r="AB40" s="3">
        <f t="shared" si="13"/>
        <v>151</v>
      </c>
      <c r="AC40" s="4">
        <f>AA40+AB40</f>
        <v>1223</v>
      </c>
      <c r="AE40" s="6" t="s">
        <v>13</v>
      </c>
      <c r="AF40" s="4">
        <f t="shared" si="14"/>
        <v>2605.0046641791046</v>
      </c>
      <c r="AG40" s="4">
        <f t="shared" si="14"/>
        <v>2500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2605.0046641791046</v>
      </c>
      <c r="AQ40" s="4">
        <f t="shared" si="14"/>
        <v>2500</v>
      </c>
      <c r="AR40" s="4">
        <f t="shared" si="14"/>
        <v>2592.0400654129189</v>
      </c>
    </row>
    <row r="41" spans="1:44" ht="15.75" customHeight="1" thickBot="1" x14ac:dyDescent="0.3">
      <c r="A41" s="6" t="s">
        <v>14</v>
      </c>
      <c r="B41" s="4">
        <v>3695120.0000000005</v>
      </c>
      <c r="C41" s="4">
        <v>25461235</v>
      </c>
      <c r="D41" s="4"/>
      <c r="E41" s="4"/>
      <c r="F41" s="4"/>
      <c r="G41" s="4">
        <v>10125000</v>
      </c>
      <c r="H41" s="4"/>
      <c r="I41" s="4">
        <v>2593800</v>
      </c>
      <c r="J41" s="4">
        <v>0</v>
      </c>
      <c r="K41" s="4"/>
      <c r="L41" s="3">
        <f t="shared" si="12"/>
        <v>3695120.0000000005</v>
      </c>
      <c r="M41" s="3">
        <f t="shared" si="12"/>
        <v>38180035</v>
      </c>
      <c r="N41" s="4">
        <f>L41+M41</f>
        <v>41875155</v>
      </c>
      <c r="P41" s="6" t="s">
        <v>14</v>
      </c>
      <c r="Q41" s="4">
        <v>947</v>
      </c>
      <c r="R41" s="4">
        <v>4598</v>
      </c>
      <c r="S41" s="4">
        <v>0</v>
      </c>
      <c r="T41" s="4">
        <v>0</v>
      </c>
      <c r="U41" s="4">
        <v>0</v>
      </c>
      <c r="V41" s="4">
        <v>162</v>
      </c>
      <c r="W41" s="4">
        <v>0</v>
      </c>
      <c r="X41" s="4">
        <v>327</v>
      </c>
      <c r="Y41" s="4">
        <v>327</v>
      </c>
      <c r="Z41" s="4">
        <v>0</v>
      </c>
      <c r="AA41" s="3">
        <f t="shared" si="13"/>
        <v>1274</v>
      </c>
      <c r="AB41" s="3">
        <f t="shared" si="13"/>
        <v>5087</v>
      </c>
      <c r="AC41" s="4">
        <f>AA41+AB41</f>
        <v>6361</v>
      </c>
      <c r="AE41" s="6" t="s">
        <v>14</v>
      </c>
      <c r="AF41" s="4">
        <f t="shared" si="14"/>
        <v>3901.9218585005283</v>
      </c>
      <c r="AG41" s="4">
        <f t="shared" si="14"/>
        <v>5537.4586776859505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62500</v>
      </c>
      <c r="AL41" s="4" t="str">
        <f t="shared" si="14"/>
        <v>N.A.</v>
      </c>
      <c r="AM41" s="4">
        <f t="shared" si="14"/>
        <v>7932.1100917431195</v>
      </c>
      <c r="AN41" s="4">
        <f t="shared" si="14"/>
        <v>0</v>
      </c>
      <c r="AO41" s="4" t="str">
        <f t="shared" si="14"/>
        <v>N.A.</v>
      </c>
      <c r="AP41" s="4">
        <f t="shared" si="14"/>
        <v>2900.4081632653065</v>
      </c>
      <c r="AQ41" s="4">
        <f t="shared" si="14"/>
        <v>7505.4128169844698</v>
      </c>
      <c r="AR41" s="4">
        <f t="shared" si="14"/>
        <v>6583.1087879264269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v>8054390</v>
      </c>
      <c r="C43" s="4">
        <v>25838735.000000004</v>
      </c>
      <c r="D43" s="4"/>
      <c r="E43" s="4"/>
      <c r="F43" s="4">
        <v>361200</v>
      </c>
      <c r="G43" s="4">
        <v>10125000</v>
      </c>
      <c r="H43" s="4">
        <v>4245510</v>
      </c>
      <c r="I43" s="4">
        <v>2593800</v>
      </c>
      <c r="J43" s="4">
        <v>0</v>
      </c>
      <c r="K43" s="4"/>
      <c r="L43" s="3">
        <f t="shared" si="12"/>
        <v>12661100</v>
      </c>
      <c r="M43" s="3">
        <f t="shared" si="12"/>
        <v>38557535</v>
      </c>
      <c r="N43" s="4"/>
      <c r="P43" s="7" t="s">
        <v>16</v>
      </c>
      <c r="Q43" s="4">
        <f t="shared" ref="Q43:Z43" si="15">SUM(Q39:Q42)</f>
        <v>2620</v>
      </c>
      <c r="R43" s="4">
        <f t="shared" si="15"/>
        <v>4749</v>
      </c>
      <c r="S43" s="4">
        <f t="shared" si="15"/>
        <v>0</v>
      </c>
      <c r="T43" s="4">
        <f t="shared" si="15"/>
        <v>0</v>
      </c>
      <c r="U43" s="4">
        <f t="shared" si="15"/>
        <v>120</v>
      </c>
      <c r="V43" s="4">
        <f t="shared" si="15"/>
        <v>162</v>
      </c>
      <c r="W43" s="4">
        <f t="shared" si="15"/>
        <v>1071</v>
      </c>
      <c r="X43" s="4">
        <f t="shared" si="15"/>
        <v>327</v>
      </c>
      <c r="Y43" s="4">
        <f t="shared" si="15"/>
        <v>447</v>
      </c>
      <c r="Z43" s="4">
        <f t="shared" si="15"/>
        <v>0</v>
      </c>
      <c r="AA43" s="3">
        <f t="shared" si="13"/>
        <v>4258</v>
      </c>
      <c r="AB43" s="3">
        <f t="shared" si="13"/>
        <v>5238</v>
      </c>
      <c r="AC43" s="4"/>
      <c r="AE43" s="7" t="s">
        <v>16</v>
      </c>
      <c r="AF43" s="4">
        <f t="shared" ref="AF43:AQ43" si="16">IFERROR(B43/Q43, "N.A.")</f>
        <v>3074.1946564885498</v>
      </c>
      <c r="AG43" s="4">
        <f t="shared" si="16"/>
        <v>5440.8791324489375</v>
      </c>
      <c r="AH43" s="4" t="str">
        <f t="shared" si="16"/>
        <v>N.A.</v>
      </c>
      <c r="AI43" s="4" t="str">
        <f t="shared" si="16"/>
        <v>N.A.</v>
      </c>
      <c r="AJ43" s="4">
        <f t="shared" si="16"/>
        <v>3010</v>
      </c>
      <c r="AK43" s="4">
        <f t="shared" si="16"/>
        <v>62500</v>
      </c>
      <c r="AL43" s="4">
        <f t="shared" si="16"/>
        <v>3964.0616246498598</v>
      </c>
      <c r="AM43" s="4">
        <f t="shared" si="16"/>
        <v>7932.1100917431195</v>
      </c>
      <c r="AN43" s="4">
        <f t="shared" si="16"/>
        <v>0</v>
      </c>
      <c r="AO43" s="4" t="str">
        <f t="shared" si="16"/>
        <v>N.A.</v>
      </c>
      <c r="AP43" s="4">
        <f t="shared" si="16"/>
        <v>2973.4852043212777</v>
      </c>
      <c r="AQ43" s="4">
        <f t="shared" si="16"/>
        <v>7361.1177930507829</v>
      </c>
      <c r="AR43" s="4"/>
    </row>
    <row r="44" spans="1:44" ht="15.75" thickBot="1" x14ac:dyDescent="0.3">
      <c r="A44" s="8" t="s">
        <v>0</v>
      </c>
      <c r="B44" s="39">
        <f>B43+C43</f>
        <v>33893125</v>
      </c>
      <c r="C44" s="40"/>
      <c r="D44" s="39">
        <f>D43+E43</f>
        <v>0</v>
      </c>
      <c r="E44" s="40"/>
      <c r="F44" s="39">
        <f>F43+G43</f>
        <v>10486200</v>
      </c>
      <c r="G44" s="40"/>
      <c r="H44" s="39">
        <f>H43+I43</f>
        <v>6839310</v>
      </c>
      <c r="I44" s="40"/>
      <c r="J44" s="39">
        <f>J43+K43</f>
        <v>0</v>
      </c>
      <c r="K44" s="40"/>
      <c r="L44" s="5"/>
      <c r="M44" s="2"/>
      <c r="N44" s="1">
        <f>B44+D44+F44+H44+J44</f>
        <v>51218635</v>
      </c>
      <c r="P44" s="8" t="s">
        <v>0</v>
      </c>
      <c r="Q44" s="39">
        <f>Q43+R43</f>
        <v>7369</v>
      </c>
      <c r="R44" s="40"/>
      <c r="S44" s="39">
        <f>S43+T43</f>
        <v>0</v>
      </c>
      <c r="T44" s="40"/>
      <c r="U44" s="39">
        <f>U43+V43</f>
        <v>282</v>
      </c>
      <c r="V44" s="40"/>
      <c r="W44" s="39">
        <f>W43+X43</f>
        <v>1398</v>
      </c>
      <c r="X44" s="40"/>
      <c r="Y44" s="39">
        <f>Y43+Z43</f>
        <v>447</v>
      </c>
      <c r="Z44" s="40"/>
      <c r="AA44" s="5"/>
      <c r="AB44" s="2"/>
      <c r="AC44" s="1">
        <f>Q44+S44+U44+W44+Y44</f>
        <v>9496</v>
      </c>
      <c r="AE44" s="8" t="s">
        <v>0</v>
      </c>
      <c r="AF44" s="41">
        <f>IFERROR(B44/Q44,"N.A.")</f>
        <v>4599.4198670104488</v>
      </c>
      <c r="AG44" s="42"/>
      <c r="AH44" s="41" t="str">
        <f>IFERROR(D44/S44,"N.A.")</f>
        <v>N.A.</v>
      </c>
      <c r="AI44" s="42"/>
      <c r="AJ44" s="41">
        <f>IFERROR(F44/U44,"N.A.")</f>
        <v>37185.106382978724</v>
      </c>
      <c r="AK44" s="42"/>
      <c r="AL44" s="41">
        <f>IFERROR(H44/W44,"N.A.")</f>
        <v>4892.2103004291848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5393.706297388374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39">
        <f>B19+C19</f>
        <v>0</v>
      </c>
      <c r="C20" s="40"/>
      <c r="D20" s="39">
        <f>D19+E19</f>
        <v>0</v>
      </c>
      <c r="E20" s="40"/>
      <c r="F20" s="39">
        <f>F19+G19</f>
        <v>0</v>
      </c>
      <c r="G20" s="40"/>
      <c r="H20" s="39">
        <f>H19+I19</f>
        <v>0</v>
      </c>
      <c r="I20" s="40"/>
      <c r="J20" s="39">
        <f>J19+K19</f>
        <v>0</v>
      </c>
      <c r="K20" s="40"/>
      <c r="L20" s="5"/>
      <c r="M20" s="2"/>
      <c r="N20" s="1">
        <f>B20+D20+F20+H20+J20</f>
        <v>0</v>
      </c>
      <c r="P20" s="8" t="s">
        <v>0</v>
      </c>
      <c r="Q20" s="39">
        <f>Q19+R19</f>
        <v>0</v>
      </c>
      <c r="R20" s="40"/>
      <c r="S20" s="39">
        <f>S19+T19</f>
        <v>0</v>
      </c>
      <c r="T20" s="40"/>
      <c r="U20" s="39">
        <f>U19+V19</f>
        <v>0</v>
      </c>
      <c r="V20" s="40"/>
      <c r="W20" s="39">
        <f>W19+X19</f>
        <v>0</v>
      </c>
      <c r="X20" s="40"/>
      <c r="Y20" s="39">
        <f>Y19+Z19</f>
        <v>0</v>
      </c>
      <c r="Z20" s="40"/>
      <c r="AA20" s="5"/>
      <c r="AB20" s="2"/>
      <c r="AC20" s="1">
        <f>Q20+S20+U20+W20+Y20</f>
        <v>0</v>
      </c>
      <c r="AE20" s="8" t="s">
        <v>0</v>
      </c>
      <c r="AF20" s="41" t="str">
        <f>IFERROR(B20/Q20,"N.A.")</f>
        <v>N.A.</v>
      </c>
      <c r="AG20" s="42"/>
      <c r="AH20" s="41" t="str">
        <f>IFERROR(D20/S20,"N.A.")</f>
        <v>N.A.</v>
      </c>
      <c r="AI20" s="42"/>
      <c r="AJ20" s="41" t="str">
        <f>IFERROR(F20/U20,"N.A.")</f>
        <v>N.A.</v>
      </c>
      <c r="AK20" s="42"/>
      <c r="AL20" s="41" t="str">
        <f>IFERROR(H20/W20,"N.A.")</f>
        <v>N.A.</v>
      </c>
      <c r="AM20" s="42"/>
      <c r="AN20" s="41" t="str">
        <f>IFERROR(J20/Y20,"N.A.")</f>
        <v>N.A.</v>
      </c>
      <c r="AO20" s="42"/>
      <c r="AP20" s="5"/>
      <c r="AQ20" s="2"/>
      <c r="AR20" s="4" t="str">
        <f>IFERROR(N20/AC20, "N.A.")</f>
        <v>N.A.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39">
        <f>B31+C31</f>
        <v>0</v>
      </c>
      <c r="C32" s="40"/>
      <c r="D32" s="39">
        <f>D31+E31</f>
        <v>0</v>
      </c>
      <c r="E32" s="40"/>
      <c r="F32" s="39">
        <f>F31+G31</f>
        <v>0</v>
      </c>
      <c r="G32" s="40"/>
      <c r="H32" s="39">
        <f>H31+I31</f>
        <v>0</v>
      </c>
      <c r="I32" s="40"/>
      <c r="J32" s="39">
        <f>J31+K31</f>
        <v>0</v>
      </c>
      <c r="K32" s="40"/>
      <c r="L32" s="5"/>
      <c r="M32" s="2"/>
      <c r="N32" s="1">
        <f>B32+D32+F32+H32+J32</f>
        <v>0</v>
      </c>
      <c r="P32" s="8" t="s">
        <v>0</v>
      </c>
      <c r="Q32" s="39">
        <f>Q31+R31</f>
        <v>0</v>
      </c>
      <c r="R32" s="40"/>
      <c r="S32" s="39">
        <f>S31+T31</f>
        <v>0</v>
      </c>
      <c r="T32" s="40"/>
      <c r="U32" s="39">
        <f>U31+V31</f>
        <v>0</v>
      </c>
      <c r="V32" s="40"/>
      <c r="W32" s="39">
        <f>W31+X31</f>
        <v>0</v>
      </c>
      <c r="X32" s="40"/>
      <c r="Y32" s="39">
        <f>Y31+Z31</f>
        <v>0</v>
      </c>
      <c r="Z32" s="40"/>
      <c r="AA32" s="5"/>
      <c r="AB32" s="2"/>
      <c r="AC32" s="1">
        <f>Q32+S32+U32+W32+Y32</f>
        <v>0</v>
      </c>
      <c r="AE32" s="8" t="s">
        <v>0</v>
      </c>
      <c r="AF32" s="41" t="str">
        <f>IFERROR(B32/Q32,"N.A.")</f>
        <v>N.A.</v>
      </c>
      <c r="AG32" s="42"/>
      <c r="AH32" s="41" t="str">
        <f>IFERROR(D32/S32,"N.A.")</f>
        <v>N.A.</v>
      </c>
      <c r="AI32" s="42"/>
      <c r="AJ32" s="41" t="str">
        <f>IFERROR(F32/U32,"N.A.")</f>
        <v>N.A.</v>
      </c>
      <c r="AK32" s="42"/>
      <c r="AL32" s="41" t="str">
        <f>IFERROR(H32/W32,"N.A.")</f>
        <v>N.A.</v>
      </c>
      <c r="AM32" s="42"/>
      <c r="AN32" s="41" t="str">
        <f>IFERROR(J32/Y32,"N.A.")</f>
        <v>N.A.</v>
      </c>
      <c r="AO32" s="42"/>
      <c r="AP32" s="5"/>
      <c r="AQ32" s="2"/>
      <c r="AR32" s="4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39">
        <f>B43+C43</f>
        <v>0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0</v>
      </c>
      <c r="I44" s="40"/>
      <c r="J44" s="39">
        <f>J43+K43</f>
        <v>0</v>
      </c>
      <c r="K44" s="40"/>
      <c r="L44" s="5"/>
      <c r="M44" s="2"/>
      <c r="N44" s="1">
        <f>B44+D44+F44+H44+J44</f>
        <v>0</v>
      </c>
      <c r="P44" s="8" t="s">
        <v>0</v>
      </c>
      <c r="Q44" s="39">
        <f>Q43+R43</f>
        <v>0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0</v>
      </c>
      <c r="X44" s="40"/>
      <c r="Y44" s="39">
        <f>Y43+Z43</f>
        <v>0</v>
      </c>
      <c r="Z44" s="40"/>
      <c r="AA44" s="5"/>
      <c r="AB44" s="2"/>
      <c r="AC44" s="1">
        <f>Q44+S44+U44+W44+Y44</f>
        <v>0</v>
      </c>
      <c r="AE44" s="8" t="s">
        <v>0</v>
      </c>
      <c r="AF44" s="41" t="str">
        <f>IFERROR(B44/Q44,"N.A.")</f>
        <v>N.A.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 t="str">
        <f>IFERROR(H44/W44,"N.A.")</f>
        <v>N.A.</v>
      </c>
      <c r="AM44" s="42"/>
      <c r="AN44" s="41" t="str">
        <f>IFERROR(J44/Y44,"N.A.")</f>
        <v>N.A.</v>
      </c>
      <c r="AO44" s="42"/>
      <c r="AP44" s="5"/>
      <c r="AQ44" s="2"/>
      <c r="AR44" s="4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4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4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4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4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4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4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4"/>
    </row>
    <row r="20" spans="1:44" ht="15.75" thickBot="1" x14ac:dyDescent="0.3">
      <c r="A20" s="8" t="s">
        <v>0</v>
      </c>
      <c r="B20" s="39">
        <f>B19+C19</f>
        <v>0</v>
      </c>
      <c r="C20" s="40"/>
      <c r="D20" s="39">
        <f>D19+E19</f>
        <v>0</v>
      </c>
      <c r="E20" s="40"/>
      <c r="F20" s="39">
        <f>F19+G19</f>
        <v>0</v>
      </c>
      <c r="G20" s="40"/>
      <c r="H20" s="39">
        <f>H19+I19</f>
        <v>0</v>
      </c>
      <c r="I20" s="40"/>
      <c r="J20" s="39">
        <f>J19+K19</f>
        <v>0</v>
      </c>
      <c r="K20" s="40"/>
      <c r="L20" s="5"/>
      <c r="M20" s="2"/>
      <c r="N20" s="1">
        <f>B20+D20+F20+H20+J20</f>
        <v>0</v>
      </c>
      <c r="P20" s="8" t="s">
        <v>0</v>
      </c>
      <c r="Q20" s="39">
        <f>Q19+R19</f>
        <v>0</v>
      </c>
      <c r="R20" s="40"/>
      <c r="S20" s="39">
        <f>S19+T19</f>
        <v>0</v>
      </c>
      <c r="T20" s="40"/>
      <c r="U20" s="39">
        <f>U19+V19</f>
        <v>0</v>
      </c>
      <c r="V20" s="40"/>
      <c r="W20" s="39">
        <f>W19+X19</f>
        <v>0</v>
      </c>
      <c r="X20" s="40"/>
      <c r="Y20" s="39">
        <f>Y19+Z19</f>
        <v>0</v>
      </c>
      <c r="Z20" s="40"/>
      <c r="AA20" s="5"/>
      <c r="AB20" s="2"/>
      <c r="AC20" s="1">
        <f>Q20+S20+U20+W20+Y20</f>
        <v>0</v>
      </c>
      <c r="AE20" s="8" t="s">
        <v>0</v>
      </c>
      <c r="AF20" s="41" t="str">
        <f>IFERROR(B20/Q20,"N.A.")</f>
        <v>N.A.</v>
      </c>
      <c r="AG20" s="42"/>
      <c r="AH20" s="41" t="str">
        <f>IFERROR(D20/S20,"N.A.")</f>
        <v>N.A.</v>
      </c>
      <c r="AI20" s="42"/>
      <c r="AJ20" s="41" t="str">
        <f>IFERROR(F20/U20,"N.A.")</f>
        <v>N.A.</v>
      </c>
      <c r="AK20" s="42"/>
      <c r="AL20" s="41" t="str">
        <f>IFERROR(H20/W20,"N.A.")</f>
        <v>N.A.</v>
      </c>
      <c r="AM20" s="42"/>
      <c r="AN20" s="41" t="str">
        <f>IFERROR(J20/Y20,"N.A.")</f>
        <v>N.A.</v>
      </c>
      <c r="AO20" s="42"/>
      <c r="AP20" s="5"/>
      <c r="AQ20" s="2"/>
      <c r="AR20" s="4" t="str">
        <f>IFERROR(N20/AC20, "N.A.")</f>
        <v>N.A.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4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4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4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4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4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4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4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4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4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4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4"/>
    </row>
    <row r="32" spans="1:44" ht="15.75" thickBot="1" x14ac:dyDescent="0.3">
      <c r="A32" s="8" t="s">
        <v>0</v>
      </c>
      <c r="B32" s="39">
        <f>B31+C31</f>
        <v>0</v>
      </c>
      <c r="C32" s="40"/>
      <c r="D32" s="39">
        <f>D31+E31</f>
        <v>0</v>
      </c>
      <c r="E32" s="40"/>
      <c r="F32" s="39">
        <f>F31+G31</f>
        <v>0</v>
      </c>
      <c r="G32" s="40"/>
      <c r="H32" s="39">
        <f>H31+I31</f>
        <v>0</v>
      </c>
      <c r="I32" s="40"/>
      <c r="J32" s="39">
        <f>J31+K31</f>
        <v>0</v>
      </c>
      <c r="K32" s="40"/>
      <c r="L32" s="5"/>
      <c r="M32" s="2"/>
      <c r="N32" s="1">
        <f>B32+D32+F32+H32+J32</f>
        <v>0</v>
      </c>
      <c r="P32" s="8" t="s">
        <v>0</v>
      </c>
      <c r="Q32" s="39">
        <f>Q31+R31</f>
        <v>0</v>
      </c>
      <c r="R32" s="40"/>
      <c r="S32" s="39">
        <f>S31+T31</f>
        <v>0</v>
      </c>
      <c r="T32" s="40"/>
      <c r="U32" s="39">
        <f>U31+V31</f>
        <v>0</v>
      </c>
      <c r="V32" s="40"/>
      <c r="W32" s="39">
        <f>W31+X31</f>
        <v>0</v>
      </c>
      <c r="X32" s="40"/>
      <c r="Y32" s="39">
        <f>Y31+Z31</f>
        <v>0</v>
      </c>
      <c r="Z32" s="40"/>
      <c r="AA32" s="5"/>
      <c r="AB32" s="2"/>
      <c r="AC32" s="1">
        <f>Q32+S32+U32+W32+Y32</f>
        <v>0</v>
      </c>
      <c r="AE32" s="8" t="s">
        <v>0</v>
      </c>
      <c r="AF32" s="41" t="str">
        <f>IFERROR(B32/Q32,"N.A.")</f>
        <v>N.A.</v>
      </c>
      <c r="AG32" s="42"/>
      <c r="AH32" s="41" t="str">
        <f>IFERROR(D32/S32,"N.A.")</f>
        <v>N.A.</v>
      </c>
      <c r="AI32" s="42"/>
      <c r="AJ32" s="41" t="str">
        <f>IFERROR(F32/U32,"N.A.")</f>
        <v>N.A.</v>
      </c>
      <c r="AK32" s="42"/>
      <c r="AL32" s="41" t="str">
        <f>IFERROR(H32/W32,"N.A.")</f>
        <v>N.A.</v>
      </c>
      <c r="AM32" s="42"/>
      <c r="AN32" s="41" t="str">
        <f>IFERROR(J32/Y32,"N.A.")</f>
        <v>N.A.</v>
      </c>
      <c r="AO32" s="42"/>
      <c r="AP32" s="5"/>
      <c r="AQ32" s="2"/>
      <c r="AR32" s="4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4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4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4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4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4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4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4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4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4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4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4"/>
    </row>
    <row r="44" spans="1:44" ht="15.75" thickBot="1" x14ac:dyDescent="0.3">
      <c r="A44" s="8" t="s">
        <v>0</v>
      </c>
      <c r="B44" s="39">
        <f>B43+C43</f>
        <v>0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0</v>
      </c>
      <c r="I44" s="40"/>
      <c r="J44" s="39">
        <f>J43+K43</f>
        <v>0</v>
      </c>
      <c r="K44" s="40"/>
      <c r="L44" s="5"/>
      <c r="M44" s="2"/>
      <c r="N44" s="1">
        <f>B44+D44+F44+H44+J44</f>
        <v>0</v>
      </c>
      <c r="P44" s="8" t="s">
        <v>0</v>
      </c>
      <c r="Q44" s="39">
        <f>Q43+R43</f>
        <v>0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0</v>
      </c>
      <c r="X44" s="40"/>
      <c r="Y44" s="39">
        <f>Y43+Z43</f>
        <v>0</v>
      </c>
      <c r="Z44" s="40"/>
      <c r="AA44" s="5"/>
      <c r="AB44" s="2"/>
      <c r="AC44" s="1">
        <f>Q44+S44+U44+W44+Y44</f>
        <v>0</v>
      </c>
      <c r="AE44" s="8" t="s">
        <v>0</v>
      </c>
      <c r="AF44" s="41" t="str">
        <f>IFERROR(B44/Q44,"N.A.")</f>
        <v>N.A.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 t="str">
        <f>IFERROR(H44/W44,"N.A.")</f>
        <v>N.A.</v>
      </c>
      <c r="AM44" s="42"/>
      <c r="AN44" s="41" t="str">
        <f>IFERROR(J44/Y44,"N.A.")</f>
        <v>N.A.</v>
      </c>
      <c r="AO44" s="42"/>
      <c r="AP44" s="5"/>
      <c r="AQ44" s="2"/>
      <c r="AR44" s="4" t="str">
        <f>IFERROR(N44/AC44, "N.A.")</f>
        <v>N.A.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8" max="9" width="16.85546875" customWidth="1"/>
    <col min="10" max="10" width="16.42578125" bestFit="1" customWidth="1"/>
    <col min="11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172022457.99999997</v>
      </c>
      <c r="C15" s="4"/>
      <c r="D15" s="4">
        <v>81959453.999999985</v>
      </c>
      <c r="E15" s="4"/>
      <c r="F15" s="4">
        <v>105848260.00000001</v>
      </c>
      <c r="G15" s="4"/>
      <c r="H15" s="4">
        <v>218715456.00000003</v>
      </c>
      <c r="I15" s="4"/>
      <c r="J15" s="4">
        <v>0</v>
      </c>
      <c r="K15" s="4"/>
      <c r="L15" s="3">
        <f t="shared" ref="L15:M18" si="0">B15+D15+F15+H15+J15</f>
        <v>578545628</v>
      </c>
      <c r="M15" s="3">
        <f t="shared" si="0"/>
        <v>0</v>
      </c>
      <c r="N15" s="4">
        <f>L15+M15</f>
        <v>578545628</v>
      </c>
      <c r="P15" s="6" t="s">
        <v>12</v>
      </c>
      <c r="Q15" s="4">
        <v>36696</v>
      </c>
      <c r="R15" s="4">
        <v>0</v>
      </c>
      <c r="S15" s="4">
        <v>15290</v>
      </c>
      <c r="T15" s="4">
        <v>0</v>
      </c>
      <c r="U15" s="4">
        <v>12422</v>
      </c>
      <c r="V15" s="4">
        <v>0</v>
      </c>
      <c r="W15" s="4">
        <v>65657</v>
      </c>
      <c r="X15" s="4">
        <v>0</v>
      </c>
      <c r="Y15" s="4">
        <v>11040</v>
      </c>
      <c r="Z15" s="4">
        <v>0</v>
      </c>
      <c r="AA15" s="3">
        <f t="shared" ref="AA15:AB19" si="1">Q15+S15+U15+W15+Y15</f>
        <v>141105</v>
      </c>
      <c r="AB15" s="3">
        <f t="shared" si="1"/>
        <v>0</v>
      </c>
      <c r="AC15" s="4">
        <f>AA15+AB15</f>
        <v>141105</v>
      </c>
      <c r="AE15" s="6" t="s">
        <v>12</v>
      </c>
      <c r="AF15" s="4">
        <f t="shared" ref="AF15:AR18" si="2">IFERROR(B15/Q15, "N.A.")</f>
        <v>4687.7713647264</v>
      </c>
      <c r="AG15" s="4" t="str">
        <f t="shared" si="2"/>
        <v>N.A.</v>
      </c>
      <c r="AH15" s="4">
        <f t="shared" si="2"/>
        <v>5360.3305428384556</v>
      </c>
      <c r="AI15" s="4" t="str">
        <f t="shared" si="2"/>
        <v>N.A.</v>
      </c>
      <c r="AJ15" s="4">
        <f t="shared" si="2"/>
        <v>8521.0320399291595</v>
      </c>
      <c r="AK15" s="4" t="str">
        <f t="shared" si="2"/>
        <v>N.A.</v>
      </c>
      <c r="AL15" s="4">
        <f t="shared" si="2"/>
        <v>3331.1826004843356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4100.1072109422057</v>
      </c>
      <c r="AQ15" s="4" t="str">
        <f t="shared" si="2"/>
        <v>N.A.</v>
      </c>
      <c r="AR15" s="4">
        <f t="shared" si="2"/>
        <v>4100.1072109422057</v>
      </c>
    </row>
    <row r="16" spans="1:44" ht="15.75" customHeight="1" thickBot="1" x14ac:dyDescent="0.3">
      <c r="A16" s="6" t="s">
        <v>13</v>
      </c>
      <c r="B16" s="4">
        <v>56658956.000000022</v>
      </c>
      <c r="C16" s="4">
        <v>8466720</v>
      </c>
      <c r="D16" s="4">
        <v>271970</v>
      </c>
      <c r="E16" s="4"/>
      <c r="F16" s="4"/>
      <c r="G16" s="4"/>
      <c r="H16" s="4"/>
      <c r="I16" s="4"/>
      <c r="J16" s="4"/>
      <c r="K16" s="4"/>
      <c r="L16" s="3">
        <f t="shared" si="0"/>
        <v>56930926.000000022</v>
      </c>
      <c r="M16" s="3">
        <f t="shared" si="0"/>
        <v>8466720</v>
      </c>
      <c r="N16" s="4">
        <f>L16+M16</f>
        <v>65397646.000000022</v>
      </c>
      <c r="P16" s="6" t="s">
        <v>13</v>
      </c>
      <c r="Q16" s="4">
        <v>19709</v>
      </c>
      <c r="R16" s="4">
        <v>2922</v>
      </c>
      <c r="S16" s="4">
        <v>385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20094</v>
      </c>
      <c r="AB16" s="3">
        <f t="shared" si="1"/>
        <v>2922</v>
      </c>
      <c r="AC16" s="4">
        <f>AA16+AB16</f>
        <v>23016</v>
      </c>
      <c r="AE16" s="6" t="s">
        <v>13</v>
      </c>
      <c r="AF16" s="4">
        <f t="shared" si="2"/>
        <v>2874.775787711199</v>
      </c>
      <c r="AG16" s="4">
        <f t="shared" si="2"/>
        <v>2897.5770020533882</v>
      </c>
      <c r="AH16" s="4">
        <f t="shared" si="2"/>
        <v>706.41558441558436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2833.2301184433177</v>
      </c>
      <c r="AQ16" s="4">
        <f t="shared" si="2"/>
        <v>2897.5770020533882</v>
      </c>
      <c r="AR16" s="4">
        <f t="shared" si="2"/>
        <v>2841.3992874522082</v>
      </c>
    </row>
    <row r="17" spans="1:44" ht="15.75" customHeight="1" thickBot="1" x14ac:dyDescent="0.3">
      <c r="A17" s="6" t="s">
        <v>14</v>
      </c>
      <c r="B17" s="4">
        <v>345188483.00000018</v>
      </c>
      <c r="C17" s="4">
        <v>1623617219</v>
      </c>
      <c r="D17" s="4">
        <v>78246027.99999997</v>
      </c>
      <c r="E17" s="4">
        <v>33875880</v>
      </c>
      <c r="F17" s="4"/>
      <c r="G17" s="4">
        <v>332749310.00000012</v>
      </c>
      <c r="H17" s="4"/>
      <c r="I17" s="4">
        <v>121198116.99999996</v>
      </c>
      <c r="J17" s="4">
        <v>0</v>
      </c>
      <c r="K17" s="4"/>
      <c r="L17" s="3">
        <f t="shared" si="0"/>
        <v>423434511.00000012</v>
      </c>
      <c r="M17" s="3">
        <f t="shared" si="0"/>
        <v>2111440526</v>
      </c>
      <c r="N17" s="4">
        <f>L17+M17</f>
        <v>2534875037</v>
      </c>
      <c r="P17" s="6" t="s">
        <v>14</v>
      </c>
      <c r="Q17" s="4">
        <v>72751</v>
      </c>
      <c r="R17" s="4">
        <v>256366</v>
      </c>
      <c r="S17" s="4">
        <v>12660</v>
      </c>
      <c r="T17" s="4">
        <v>3570</v>
      </c>
      <c r="U17" s="4">
        <v>0</v>
      </c>
      <c r="V17" s="4">
        <v>21079</v>
      </c>
      <c r="W17" s="4">
        <v>0</v>
      </c>
      <c r="X17" s="4">
        <v>17092</v>
      </c>
      <c r="Y17" s="4">
        <v>14376</v>
      </c>
      <c r="Z17" s="4">
        <v>0</v>
      </c>
      <c r="AA17" s="3">
        <f t="shared" si="1"/>
        <v>99787</v>
      </c>
      <c r="AB17" s="3">
        <f t="shared" si="1"/>
        <v>298107</v>
      </c>
      <c r="AC17" s="4">
        <f>AA17+AB17</f>
        <v>397894</v>
      </c>
      <c r="AE17" s="6" t="s">
        <v>14</v>
      </c>
      <c r="AF17" s="4">
        <f t="shared" si="2"/>
        <v>4744.7936523209328</v>
      </c>
      <c r="AG17" s="4">
        <f t="shared" si="2"/>
        <v>6333.2002644656468</v>
      </c>
      <c r="AH17" s="4">
        <f t="shared" si="2"/>
        <v>6180.5709320695078</v>
      </c>
      <c r="AI17" s="4">
        <f t="shared" si="2"/>
        <v>9489.042016806723</v>
      </c>
      <c r="AJ17" s="4" t="str">
        <f t="shared" si="2"/>
        <v>N.A.</v>
      </c>
      <c r="AK17" s="4">
        <f t="shared" si="2"/>
        <v>15785.820484842739</v>
      </c>
      <c r="AL17" s="4" t="str">
        <f t="shared" si="2"/>
        <v>N.A.</v>
      </c>
      <c r="AM17" s="4">
        <f t="shared" si="2"/>
        <v>7090.9265738357099</v>
      </c>
      <c r="AN17" s="4">
        <f t="shared" si="2"/>
        <v>0</v>
      </c>
      <c r="AO17" s="4" t="str">
        <f t="shared" si="2"/>
        <v>N.A.</v>
      </c>
      <c r="AP17" s="4">
        <f t="shared" si="2"/>
        <v>4243.3835168909791</v>
      </c>
      <c r="AQ17" s="4">
        <f t="shared" si="2"/>
        <v>7082.8277296406995</v>
      </c>
      <c r="AR17" s="4">
        <f t="shared" si="2"/>
        <v>6370.7294832292018</v>
      </c>
    </row>
    <row r="18" spans="1:44" ht="15.75" customHeight="1" thickBot="1" x14ac:dyDescent="0.3">
      <c r="A18" s="6" t="s">
        <v>15</v>
      </c>
      <c r="B18" s="4">
        <v>8783869</v>
      </c>
      <c r="C18" s="4">
        <v>3929859</v>
      </c>
      <c r="D18" s="4">
        <v>4052965</v>
      </c>
      <c r="E18" s="4">
        <v>4594095</v>
      </c>
      <c r="F18" s="4"/>
      <c r="G18" s="4">
        <v>18197991.999999996</v>
      </c>
      <c r="H18" s="4">
        <v>9924100.9999999963</v>
      </c>
      <c r="I18" s="4"/>
      <c r="J18" s="4">
        <v>0</v>
      </c>
      <c r="K18" s="4"/>
      <c r="L18" s="3">
        <f t="shared" si="0"/>
        <v>22760934.999999996</v>
      </c>
      <c r="M18" s="3">
        <f t="shared" si="0"/>
        <v>26721945.999999996</v>
      </c>
      <c r="N18" s="4">
        <f>L18+M18</f>
        <v>49482880.999999993</v>
      </c>
      <c r="P18" s="6" t="s">
        <v>15</v>
      </c>
      <c r="Q18" s="4">
        <v>4337</v>
      </c>
      <c r="R18" s="4">
        <v>1208</v>
      </c>
      <c r="S18" s="4">
        <v>1141</v>
      </c>
      <c r="T18" s="4">
        <v>1354</v>
      </c>
      <c r="U18" s="4">
        <v>0</v>
      </c>
      <c r="V18" s="4">
        <v>3216</v>
      </c>
      <c r="W18" s="4">
        <v>14492</v>
      </c>
      <c r="X18" s="4">
        <v>0</v>
      </c>
      <c r="Y18" s="4">
        <v>6207</v>
      </c>
      <c r="Z18" s="4">
        <v>0</v>
      </c>
      <c r="AA18" s="3">
        <f t="shared" si="1"/>
        <v>26177</v>
      </c>
      <c r="AB18" s="3">
        <f t="shared" si="1"/>
        <v>5778</v>
      </c>
      <c r="AC18" s="4">
        <f>AA18+AB18</f>
        <v>31955</v>
      </c>
      <c r="AE18" s="6" t="s">
        <v>15</v>
      </c>
      <c r="AF18" s="4">
        <f t="shared" si="2"/>
        <v>2025.3329490431174</v>
      </c>
      <c r="AG18" s="4">
        <f t="shared" si="2"/>
        <v>3253.1945364238409</v>
      </c>
      <c r="AH18" s="4">
        <f t="shared" si="2"/>
        <v>3552.1165644171779</v>
      </c>
      <c r="AI18" s="4">
        <f t="shared" si="2"/>
        <v>3392.9800590841951</v>
      </c>
      <c r="AJ18" s="4" t="str">
        <f t="shared" si="2"/>
        <v>N.A.</v>
      </c>
      <c r="AK18" s="4">
        <f t="shared" si="2"/>
        <v>5658.579601990049</v>
      </c>
      <c r="AL18" s="4">
        <f t="shared" si="2"/>
        <v>684.79857852608313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869.50127974939824</v>
      </c>
      <c r="AQ18" s="4">
        <f t="shared" si="2"/>
        <v>4624.7743163724463</v>
      </c>
      <c r="AR18" s="4">
        <f t="shared" si="2"/>
        <v>1548.5176341730557</v>
      </c>
    </row>
    <row r="19" spans="1:44" ht="15.75" customHeight="1" thickBot="1" x14ac:dyDescent="0.3">
      <c r="A19" s="7" t="s">
        <v>16</v>
      </c>
      <c r="B19" s="4">
        <f t="shared" ref="B19:M19" si="3">SUM(B15:B18)</f>
        <v>582653766.00000024</v>
      </c>
      <c r="C19" s="4">
        <f t="shared" si="3"/>
        <v>1636013798</v>
      </c>
      <c r="D19" s="4">
        <f t="shared" si="3"/>
        <v>164530416.99999994</v>
      </c>
      <c r="E19" s="4">
        <f t="shared" si="3"/>
        <v>38469975</v>
      </c>
      <c r="F19" s="4">
        <f t="shared" si="3"/>
        <v>105848260.00000001</v>
      </c>
      <c r="G19" s="4">
        <f t="shared" si="3"/>
        <v>350947302.00000012</v>
      </c>
      <c r="H19" s="4">
        <f t="shared" si="3"/>
        <v>228639557.00000003</v>
      </c>
      <c r="I19" s="4">
        <f t="shared" si="3"/>
        <v>121198116.99999996</v>
      </c>
      <c r="J19" s="4">
        <f t="shared" si="3"/>
        <v>0</v>
      </c>
      <c r="K19" s="4">
        <f t="shared" si="3"/>
        <v>0</v>
      </c>
      <c r="L19" s="3">
        <f t="shared" si="3"/>
        <v>1081672000</v>
      </c>
      <c r="M19" s="3">
        <f t="shared" si="3"/>
        <v>2146629192</v>
      </c>
      <c r="N19" s="4"/>
      <c r="P19" s="7" t="s">
        <v>16</v>
      </c>
      <c r="Q19" s="4">
        <f t="shared" ref="Q19:Z19" si="4">SUM(Q15:Q18)</f>
        <v>133493</v>
      </c>
      <c r="R19" s="4">
        <f t="shared" si="4"/>
        <v>260496</v>
      </c>
      <c r="S19" s="4">
        <f t="shared" si="4"/>
        <v>29476</v>
      </c>
      <c r="T19" s="4">
        <f t="shared" si="4"/>
        <v>4924</v>
      </c>
      <c r="U19" s="4">
        <f t="shared" si="4"/>
        <v>12422</v>
      </c>
      <c r="V19" s="4">
        <f t="shared" si="4"/>
        <v>24295</v>
      </c>
      <c r="W19" s="4">
        <f t="shared" si="4"/>
        <v>80149</v>
      </c>
      <c r="X19" s="4">
        <f t="shared" si="4"/>
        <v>17092</v>
      </c>
      <c r="Y19" s="4">
        <f t="shared" si="4"/>
        <v>31623</v>
      </c>
      <c r="Z19" s="4">
        <f t="shared" si="4"/>
        <v>0</v>
      </c>
      <c r="AA19" s="3">
        <f t="shared" si="1"/>
        <v>287163</v>
      </c>
      <c r="AB19" s="3">
        <f t="shared" si="1"/>
        <v>306807</v>
      </c>
      <c r="AC19" s="4"/>
      <c r="AE19" s="7" t="s">
        <v>16</v>
      </c>
      <c r="AF19" s="4">
        <f t="shared" ref="AF19:AQ19" si="5">IFERROR(B19/Q19, "N.A.")</f>
        <v>4364.676544837559</v>
      </c>
      <c r="AG19" s="4">
        <f t="shared" si="5"/>
        <v>6280.3797294392234</v>
      </c>
      <c r="AH19" s="4">
        <f t="shared" si="5"/>
        <v>5581.8434319446305</v>
      </c>
      <c r="AI19" s="4">
        <f t="shared" si="5"/>
        <v>7812.7487814784727</v>
      </c>
      <c r="AJ19" s="4">
        <f t="shared" si="5"/>
        <v>8521.0320399291595</v>
      </c>
      <c r="AK19" s="4">
        <f t="shared" si="5"/>
        <v>14445.248075735753</v>
      </c>
      <c r="AL19" s="4">
        <f t="shared" si="5"/>
        <v>2852.6813434977357</v>
      </c>
      <c r="AM19" s="4">
        <f t="shared" si="5"/>
        <v>7090.9265738357099</v>
      </c>
      <c r="AN19" s="4">
        <f t="shared" si="5"/>
        <v>0</v>
      </c>
      <c r="AO19" s="4" t="str">
        <f t="shared" si="5"/>
        <v>N.A.</v>
      </c>
      <c r="AP19" s="4">
        <f t="shared" si="5"/>
        <v>3766.7526805333555</v>
      </c>
      <c r="AQ19" s="4">
        <f t="shared" si="5"/>
        <v>6996.6760601941942</v>
      </c>
      <c r="AR19" s="4"/>
    </row>
    <row r="20" spans="1:44" ht="15.75" thickBot="1" x14ac:dyDescent="0.3">
      <c r="A20" s="8" t="s">
        <v>0</v>
      </c>
      <c r="B20" s="39">
        <f>B19+C19</f>
        <v>2218667564</v>
      </c>
      <c r="C20" s="40"/>
      <c r="D20" s="39">
        <f>D19+E19</f>
        <v>203000391.99999994</v>
      </c>
      <c r="E20" s="40"/>
      <c r="F20" s="39">
        <f>F19+G19</f>
        <v>456795562.00000012</v>
      </c>
      <c r="G20" s="40"/>
      <c r="H20" s="39">
        <f>H19+I19</f>
        <v>349837674</v>
      </c>
      <c r="I20" s="40"/>
      <c r="J20" s="39">
        <f>J19+K19</f>
        <v>0</v>
      </c>
      <c r="K20" s="40"/>
      <c r="L20" s="5"/>
      <c r="M20" s="2"/>
      <c r="N20" s="1">
        <f>B20+D20+F20+H20+J20</f>
        <v>3228301192</v>
      </c>
      <c r="P20" s="8" t="s">
        <v>0</v>
      </c>
      <c r="Q20" s="39">
        <f>Q19+R19</f>
        <v>393989</v>
      </c>
      <c r="R20" s="40"/>
      <c r="S20" s="39">
        <f>S19+T19</f>
        <v>34400</v>
      </c>
      <c r="T20" s="40"/>
      <c r="U20" s="39">
        <f>U19+V19</f>
        <v>36717</v>
      </c>
      <c r="V20" s="40"/>
      <c r="W20" s="39">
        <f>W19+X19</f>
        <v>97241</v>
      </c>
      <c r="X20" s="40"/>
      <c r="Y20" s="39">
        <f>Y19+Z19</f>
        <v>31623</v>
      </c>
      <c r="Z20" s="40"/>
      <c r="AA20" s="5"/>
      <c r="AB20" s="2"/>
      <c r="AC20" s="1">
        <f>Q20+S20+U20+W20+Y20</f>
        <v>593970</v>
      </c>
      <c r="AE20" s="8" t="s">
        <v>0</v>
      </c>
      <c r="AF20" s="41">
        <f>IFERROR(B20/Q20,"N.A.")</f>
        <v>5631.2931680833726</v>
      </c>
      <c r="AG20" s="42"/>
      <c r="AH20" s="41">
        <f>IFERROR(D20/S20,"N.A.")</f>
        <v>5901.1741860465099</v>
      </c>
      <c r="AI20" s="42"/>
      <c r="AJ20" s="41">
        <f>IFERROR(F20/U20,"N.A.")</f>
        <v>12440.982705558736</v>
      </c>
      <c r="AK20" s="42"/>
      <c r="AL20" s="41">
        <f>IFERROR(H20/W20,"N.A.")</f>
        <v>3597.6355035427441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5435.1249928447569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154378301.00000003</v>
      </c>
      <c r="C27" s="4"/>
      <c r="D27" s="4">
        <v>81584494.00000003</v>
      </c>
      <c r="E27" s="4"/>
      <c r="F27" s="4">
        <v>86837770</v>
      </c>
      <c r="G27" s="4"/>
      <c r="H27" s="4">
        <v>141125130.00000009</v>
      </c>
      <c r="I27" s="4"/>
      <c r="J27" s="4">
        <v>0</v>
      </c>
      <c r="K27" s="4"/>
      <c r="L27" s="3">
        <f t="shared" ref="L27:M31" si="6">B27+D27+F27+H27+J27</f>
        <v>463925695.00000012</v>
      </c>
      <c r="M27" s="3">
        <f t="shared" si="6"/>
        <v>0</v>
      </c>
      <c r="N27" s="4">
        <f>L27+M27</f>
        <v>463925695.00000012</v>
      </c>
      <c r="P27" s="6" t="s">
        <v>12</v>
      </c>
      <c r="Q27" s="4">
        <v>29941</v>
      </c>
      <c r="R27" s="4">
        <v>0</v>
      </c>
      <c r="S27" s="4">
        <v>14839</v>
      </c>
      <c r="T27" s="4">
        <v>0</v>
      </c>
      <c r="U27" s="4">
        <v>9338</v>
      </c>
      <c r="V27" s="4">
        <v>0</v>
      </c>
      <c r="W27" s="4">
        <v>28131</v>
      </c>
      <c r="X27" s="4">
        <v>0</v>
      </c>
      <c r="Y27" s="4">
        <v>2740</v>
      </c>
      <c r="Z27" s="4">
        <v>0</v>
      </c>
      <c r="AA27" s="3">
        <f t="shared" ref="AA27:AB31" si="7">Q27+S27+U27+W27+Y27</f>
        <v>84989</v>
      </c>
      <c r="AB27" s="3">
        <f t="shared" si="7"/>
        <v>0</v>
      </c>
      <c r="AC27" s="4">
        <f>AA27+AB27</f>
        <v>84989</v>
      </c>
      <c r="AE27" s="6" t="s">
        <v>12</v>
      </c>
      <c r="AF27" s="4">
        <f t="shared" ref="AF27:AR30" si="8">IFERROR(B27/Q27, "N.A.")</f>
        <v>5156.0836645402633</v>
      </c>
      <c r="AG27" s="4" t="str">
        <f t="shared" si="8"/>
        <v>N.A.</v>
      </c>
      <c r="AH27" s="4">
        <f t="shared" si="8"/>
        <v>5497.9778960846443</v>
      </c>
      <c r="AI27" s="4" t="str">
        <f t="shared" si="8"/>
        <v>N.A.</v>
      </c>
      <c r="AJ27" s="4">
        <f t="shared" si="8"/>
        <v>9299.3970871707006</v>
      </c>
      <c r="AK27" s="4" t="str">
        <f t="shared" si="8"/>
        <v>N.A.</v>
      </c>
      <c r="AL27" s="4">
        <f t="shared" si="8"/>
        <v>5016.7121680708151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5458.6557672169356</v>
      </c>
      <c r="AQ27" s="4" t="str">
        <f t="shared" si="8"/>
        <v>N.A.</v>
      </c>
      <c r="AR27" s="4">
        <f t="shared" si="8"/>
        <v>5458.6557672169356</v>
      </c>
    </row>
    <row r="28" spans="1:44" ht="15.75" customHeight="1" thickBot="1" x14ac:dyDescent="0.3">
      <c r="A28" s="6" t="s">
        <v>13</v>
      </c>
      <c r="B28" s="4">
        <v>11044434.000000002</v>
      </c>
      <c r="C28" s="4">
        <v>1384700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11044434.000000002</v>
      </c>
      <c r="M28" s="3">
        <f t="shared" si="6"/>
        <v>1384700</v>
      </c>
      <c r="N28" s="4">
        <f>L28+M28</f>
        <v>12429134.000000002</v>
      </c>
      <c r="P28" s="6" t="s">
        <v>13</v>
      </c>
      <c r="Q28" s="4">
        <v>1763</v>
      </c>
      <c r="R28" s="4">
        <v>266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1763</v>
      </c>
      <c r="AB28" s="3">
        <f t="shared" si="7"/>
        <v>266</v>
      </c>
      <c r="AC28" s="4">
        <f>AA28+AB28</f>
        <v>2029</v>
      </c>
      <c r="AE28" s="6" t="s">
        <v>13</v>
      </c>
      <c r="AF28" s="4">
        <f t="shared" si="8"/>
        <v>6264.5683494044251</v>
      </c>
      <c r="AG28" s="4">
        <f t="shared" si="8"/>
        <v>5205.6390977443607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6264.5683494044251</v>
      </c>
      <c r="AQ28" s="4">
        <f t="shared" si="8"/>
        <v>5205.6390977443607</v>
      </c>
      <c r="AR28" s="4">
        <f t="shared" si="8"/>
        <v>6125.7437161163143</v>
      </c>
    </row>
    <row r="29" spans="1:44" ht="15.75" customHeight="1" thickBot="1" x14ac:dyDescent="0.3">
      <c r="A29" s="6" t="s">
        <v>14</v>
      </c>
      <c r="B29" s="4">
        <v>226314323.99999994</v>
      </c>
      <c r="C29" s="4">
        <v>1117463039.0000007</v>
      </c>
      <c r="D29" s="4">
        <v>52769227.999999993</v>
      </c>
      <c r="E29" s="4">
        <v>25731379.999999996</v>
      </c>
      <c r="F29" s="4"/>
      <c r="G29" s="4">
        <v>280810839.99999982</v>
      </c>
      <c r="H29" s="4"/>
      <c r="I29" s="4">
        <v>85307934.999999985</v>
      </c>
      <c r="J29" s="4">
        <v>0</v>
      </c>
      <c r="K29" s="4"/>
      <c r="L29" s="3">
        <f t="shared" si="6"/>
        <v>279083551.99999994</v>
      </c>
      <c r="M29" s="3">
        <f t="shared" si="6"/>
        <v>1509313194.0000005</v>
      </c>
      <c r="N29" s="4">
        <f>L29+M29</f>
        <v>1788396746.0000005</v>
      </c>
      <c r="P29" s="6" t="s">
        <v>14</v>
      </c>
      <c r="Q29" s="4">
        <v>43016</v>
      </c>
      <c r="R29" s="4">
        <v>164807</v>
      </c>
      <c r="S29" s="4">
        <v>8618</v>
      </c>
      <c r="T29" s="4">
        <v>2468</v>
      </c>
      <c r="U29" s="4">
        <v>0</v>
      </c>
      <c r="V29" s="4">
        <v>16358</v>
      </c>
      <c r="W29" s="4">
        <v>0</v>
      </c>
      <c r="X29" s="4">
        <v>10570</v>
      </c>
      <c r="Y29" s="4">
        <v>4883</v>
      </c>
      <c r="Z29" s="4">
        <v>0</v>
      </c>
      <c r="AA29" s="3">
        <f t="shared" si="7"/>
        <v>56517</v>
      </c>
      <c r="AB29" s="3">
        <f t="shared" si="7"/>
        <v>194203</v>
      </c>
      <c r="AC29" s="4">
        <f>AA29+AB29</f>
        <v>250720</v>
      </c>
      <c r="AE29" s="6" t="s">
        <v>14</v>
      </c>
      <c r="AF29" s="4">
        <f t="shared" si="8"/>
        <v>5261.1661707271696</v>
      </c>
      <c r="AG29" s="4">
        <f t="shared" si="8"/>
        <v>6780.4343201441734</v>
      </c>
      <c r="AH29" s="4">
        <f t="shared" si="8"/>
        <v>6123.1408679507995</v>
      </c>
      <c r="AI29" s="4">
        <f t="shared" si="8"/>
        <v>10426.004862236627</v>
      </c>
      <c r="AJ29" s="4" t="str">
        <f t="shared" si="8"/>
        <v>N.A.</v>
      </c>
      <c r="AK29" s="4">
        <f t="shared" si="8"/>
        <v>17166.575375962821</v>
      </c>
      <c r="AL29" s="4" t="str">
        <f t="shared" si="8"/>
        <v>N.A.</v>
      </c>
      <c r="AM29" s="4">
        <f t="shared" si="8"/>
        <v>8070.7601702932816</v>
      </c>
      <c r="AN29" s="4">
        <f t="shared" si="8"/>
        <v>0</v>
      </c>
      <c r="AO29" s="4" t="str">
        <f t="shared" si="8"/>
        <v>N.A.</v>
      </c>
      <c r="AP29" s="4">
        <f t="shared" si="8"/>
        <v>4938.0461100199927</v>
      </c>
      <c r="AQ29" s="4">
        <f t="shared" si="8"/>
        <v>7771.8325360576328</v>
      </c>
      <c r="AR29" s="4">
        <f t="shared" si="8"/>
        <v>7133.0438178047243</v>
      </c>
    </row>
    <row r="30" spans="1:44" ht="15.75" customHeight="1" thickBot="1" x14ac:dyDescent="0.3">
      <c r="A30" s="6" t="s">
        <v>15</v>
      </c>
      <c r="B30" s="4">
        <v>8110058.9999999991</v>
      </c>
      <c r="C30" s="4">
        <v>3008690</v>
      </c>
      <c r="D30" s="4">
        <v>4052965</v>
      </c>
      <c r="E30" s="4">
        <v>4594095</v>
      </c>
      <c r="F30" s="4"/>
      <c r="G30" s="4">
        <v>18197991.999999996</v>
      </c>
      <c r="H30" s="4">
        <v>8817526.0000000019</v>
      </c>
      <c r="I30" s="4"/>
      <c r="J30" s="4">
        <v>0</v>
      </c>
      <c r="K30" s="4"/>
      <c r="L30" s="3">
        <f t="shared" si="6"/>
        <v>20980550</v>
      </c>
      <c r="M30" s="3">
        <f t="shared" si="6"/>
        <v>25800776.999999996</v>
      </c>
      <c r="N30" s="4">
        <f>L30+M30</f>
        <v>46781327</v>
      </c>
      <c r="P30" s="6" t="s">
        <v>15</v>
      </c>
      <c r="Q30" s="4">
        <v>3959</v>
      </c>
      <c r="R30" s="4">
        <v>769</v>
      </c>
      <c r="S30" s="4">
        <v>1141</v>
      </c>
      <c r="T30" s="4">
        <v>1354</v>
      </c>
      <c r="U30" s="4">
        <v>0</v>
      </c>
      <c r="V30" s="4">
        <v>3216</v>
      </c>
      <c r="W30" s="4">
        <v>13289</v>
      </c>
      <c r="X30" s="4">
        <v>0</v>
      </c>
      <c r="Y30" s="4">
        <v>4557</v>
      </c>
      <c r="Z30" s="4">
        <v>0</v>
      </c>
      <c r="AA30" s="3">
        <f t="shared" si="7"/>
        <v>22946</v>
      </c>
      <c r="AB30" s="3">
        <f t="shared" si="7"/>
        <v>5339</v>
      </c>
      <c r="AC30" s="4">
        <f>AA30+AB30</f>
        <v>28285</v>
      </c>
      <c r="AE30" s="6" t="s">
        <v>15</v>
      </c>
      <c r="AF30" s="4">
        <f t="shared" si="8"/>
        <v>2048.5119979792876</v>
      </c>
      <c r="AG30" s="4">
        <f t="shared" si="8"/>
        <v>3912.4707412223665</v>
      </c>
      <c r="AH30" s="4">
        <f t="shared" si="8"/>
        <v>3552.1165644171779</v>
      </c>
      <c r="AI30" s="4">
        <f t="shared" si="8"/>
        <v>3392.9800590841951</v>
      </c>
      <c r="AJ30" s="4" t="str">
        <f t="shared" si="8"/>
        <v>N.A.</v>
      </c>
      <c r="AK30" s="4">
        <f t="shared" si="8"/>
        <v>5658.579601990049</v>
      </c>
      <c r="AL30" s="4">
        <f t="shared" si="8"/>
        <v>663.52065618180461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914.34454806938027</v>
      </c>
      <c r="AQ30" s="4">
        <f t="shared" si="8"/>
        <v>4832.5111444090644</v>
      </c>
      <c r="AR30" s="4">
        <f t="shared" si="8"/>
        <v>1653.9270638147427</v>
      </c>
    </row>
    <row r="31" spans="1:44" ht="15.75" customHeight="1" thickBot="1" x14ac:dyDescent="0.3">
      <c r="A31" s="7" t="s">
        <v>16</v>
      </c>
      <c r="B31" s="4">
        <f t="shared" ref="B31:K31" si="9">SUM(B27:B30)</f>
        <v>399847118</v>
      </c>
      <c r="C31" s="4">
        <f t="shared" si="9"/>
        <v>1121856429.0000007</v>
      </c>
      <c r="D31" s="4">
        <f t="shared" si="9"/>
        <v>138406687.00000003</v>
      </c>
      <c r="E31" s="4">
        <f t="shared" si="9"/>
        <v>30325474.999999996</v>
      </c>
      <c r="F31" s="4">
        <f t="shared" si="9"/>
        <v>86837770</v>
      </c>
      <c r="G31" s="4">
        <f t="shared" si="9"/>
        <v>299008831.99999982</v>
      </c>
      <c r="H31" s="4">
        <f t="shared" si="9"/>
        <v>149942656.00000009</v>
      </c>
      <c r="I31" s="4">
        <f t="shared" si="9"/>
        <v>85307934.999999985</v>
      </c>
      <c r="J31" s="4">
        <f t="shared" si="9"/>
        <v>0</v>
      </c>
      <c r="K31" s="4">
        <f t="shared" si="9"/>
        <v>0</v>
      </c>
      <c r="L31" s="3">
        <f t="shared" si="6"/>
        <v>775034231.00000012</v>
      </c>
      <c r="M31" s="3">
        <f t="shared" si="6"/>
        <v>1536498671.0000005</v>
      </c>
      <c r="N31" s="4"/>
      <c r="P31" s="7" t="s">
        <v>16</v>
      </c>
      <c r="Q31" s="4">
        <f t="shared" ref="Q31:Z31" si="10">SUM(Q27:Q30)</f>
        <v>78679</v>
      </c>
      <c r="R31" s="4">
        <f t="shared" si="10"/>
        <v>165842</v>
      </c>
      <c r="S31" s="4">
        <f t="shared" si="10"/>
        <v>24598</v>
      </c>
      <c r="T31" s="4">
        <f t="shared" si="10"/>
        <v>3822</v>
      </c>
      <c r="U31" s="4">
        <f t="shared" si="10"/>
        <v>9338</v>
      </c>
      <c r="V31" s="4">
        <f t="shared" si="10"/>
        <v>19574</v>
      </c>
      <c r="W31" s="4">
        <f t="shared" si="10"/>
        <v>41420</v>
      </c>
      <c r="X31" s="4">
        <f t="shared" si="10"/>
        <v>10570</v>
      </c>
      <c r="Y31" s="4">
        <f t="shared" si="10"/>
        <v>12180</v>
      </c>
      <c r="Z31" s="4">
        <f t="shared" si="10"/>
        <v>0</v>
      </c>
      <c r="AA31" s="3">
        <f t="shared" si="7"/>
        <v>166215</v>
      </c>
      <c r="AB31" s="3">
        <f t="shared" si="7"/>
        <v>199808</v>
      </c>
      <c r="AC31" s="4"/>
      <c r="AE31" s="7" t="s">
        <v>16</v>
      </c>
      <c r="AF31" s="4">
        <f t="shared" ref="AF31:AQ31" si="11">IFERROR(B31/Q31, "N.A.")</f>
        <v>5082.005592343573</v>
      </c>
      <c r="AG31" s="4">
        <f t="shared" si="11"/>
        <v>6764.6098636051229</v>
      </c>
      <c r="AH31" s="4">
        <f t="shared" si="11"/>
        <v>5626.7455484185721</v>
      </c>
      <c r="AI31" s="4">
        <f t="shared" si="11"/>
        <v>7934.4518576661421</v>
      </c>
      <c r="AJ31" s="4">
        <f t="shared" si="11"/>
        <v>9299.3970871707006</v>
      </c>
      <c r="AK31" s="4">
        <f t="shared" si="11"/>
        <v>15275.816491263913</v>
      </c>
      <c r="AL31" s="4">
        <f t="shared" si="11"/>
        <v>3620.0544664413346</v>
      </c>
      <c r="AM31" s="4">
        <f t="shared" si="11"/>
        <v>8070.7601702932816</v>
      </c>
      <c r="AN31" s="4">
        <f t="shared" si="11"/>
        <v>0</v>
      </c>
      <c r="AO31" s="4" t="str">
        <f t="shared" si="11"/>
        <v>N.A.</v>
      </c>
      <c r="AP31" s="4">
        <f t="shared" si="11"/>
        <v>4662.8416869716939</v>
      </c>
      <c r="AQ31" s="4">
        <f t="shared" si="11"/>
        <v>7689.8756356101885</v>
      </c>
      <c r="AR31" s="4"/>
    </row>
    <row r="32" spans="1:44" ht="15.75" thickBot="1" x14ac:dyDescent="0.3">
      <c r="A32" s="8" t="s">
        <v>0</v>
      </c>
      <c r="B32" s="39">
        <f>B31+C31</f>
        <v>1521703547.0000007</v>
      </c>
      <c r="C32" s="40"/>
      <c r="D32" s="39">
        <f>D31+E31</f>
        <v>168732162.00000003</v>
      </c>
      <c r="E32" s="40"/>
      <c r="F32" s="39">
        <f>F31+G31</f>
        <v>385846601.99999982</v>
      </c>
      <c r="G32" s="40"/>
      <c r="H32" s="39">
        <f>H31+I31</f>
        <v>235250591.00000006</v>
      </c>
      <c r="I32" s="40"/>
      <c r="J32" s="39">
        <f>J31+K31</f>
        <v>0</v>
      </c>
      <c r="K32" s="40"/>
      <c r="L32" s="5"/>
      <c r="M32" s="2"/>
      <c r="N32" s="1">
        <f>B32+D32+F32+H32+J32</f>
        <v>2311532902.0000005</v>
      </c>
      <c r="P32" s="8" t="s">
        <v>0</v>
      </c>
      <c r="Q32" s="39">
        <f>Q31+R31</f>
        <v>244521</v>
      </c>
      <c r="R32" s="40"/>
      <c r="S32" s="39">
        <f>S31+T31</f>
        <v>28420</v>
      </c>
      <c r="T32" s="40"/>
      <c r="U32" s="39">
        <f>U31+V31</f>
        <v>28912</v>
      </c>
      <c r="V32" s="40"/>
      <c r="W32" s="39">
        <f>W31+X31</f>
        <v>51990</v>
      </c>
      <c r="X32" s="40"/>
      <c r="Y32" s="39">
        <f>Y31+Z31</f>
        <v>12180</v>
      </c>
      <c r="Z32" s="40"/>
      <c r="AA32" s="5"/>
      <c r="AB32" s="2"/>
      <c r="AC32" s="1">
        <f>Q32+S32+U32+W32+Y32</f>
        <v>366023</v>
      </c>
      <c r="AE32" s="8" t="s">
        <v>0</v>
      </c>
      <c r="AF32" s="41">
        <f>IFERROR(B32/Q32,"N.A.")</f>
        <v>6223.2018804110921</v>
      </c>
      <c r="AG32" s="42"/>
      <c r="AH32" s="41">
        <f>IFERROR(D32/S32,"N.A.")</f>
        <v>5937.092258972556</v>
      </c>
      <c r="AI32" s="42"/>
      <c r="AJ32" s="41">
        <f>IFERROR(F32/U32,"N.A.")</f>
        <v>13345.552089097946</v>
      </c>
      <c r="AK32" s="42"/>
      <c r="AL32" s="41">
        <f>IFERROR(H32/W32,"N.A.")</f>
        <v>4524.9200038468944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6315.266805637898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17644157</v>
      </c>
      <c r="C39" s="4"/>
      <c r="D39" s="4">
        <v>374960.00000000006</v>
      </c>
      <c r="E39" s="4"/>
      <c r="F39" s="4">
        <v>19010490.000000004</v>
      </c>
      <c r="G39" s="4"/>
      <c r="H39" s="4">
        <v>77590326</v>
      </c>
      <c r="I39" s="4"/>
      <c r="J39" s="4">
        <v>0</v>
      </c>
      <c r="K39" s="4"/>
      <c r="L39" s="3">
        <f t="shared" ref="L39:M43" si="12">B39+D39+F39+H39+J39</f>
        <v>114619933</v>
      </c>
      <c r="M39" s="3">
        <f t="shared" si="12"/>
        <v>0</v>
      </c>
      <c r="N39" s="4">
        <f>L39+M39</f>
        <v>114619933</v>
      </c>
      <c r="P39" s="6" t="s">
        <v>12</v>
      </c>
      <c r="Q39" s="4">
        <v>6755</v>
      </c>
      <c r="R39" s="4">
        <v>0</v>
      </c>
      <c r="S39" s="4">
        <v>451</v>
      </c>
      <c r="T39" s="4">
        <v>0</v>
      </c>
      <c r="U39" s="4">
        <v>3084</v>
      </c>
      <c r="V39" s="4">
        <v>0</v>
      </c>
      <c r="W39" s="4">
        <v>37526</v>
      </c>
      <c r="X39" s="4">
        <v>0</v>
      </c>
      <c r="Y39" s="4">
        <v>8300</v>
      </c>
      <c r="Z39" s="4"/>
      <c r="AA39" s="3">
        <f t="shared" ref="AA39:AB43" si="13">Q39+S39+U39+W39+Y39</f>
        <v>56116</v>
      </c>
      <c r="AB39" s="3">
        <f t="shared" si="13"/>
        <v>0</v>
      </c>
      <c r="AC39" s="4">
        <f>AA39+AB39</f>
        <v>56116</v>
      </c>
      <c r="AE39" s="6" t="s">
        <v>12</v>
      </c>
      <c r="AF39" s="4">
        <f t="shared" ref="AF39:AR42" si="14">IFERROR(B39/Q39, "N.A.")</f>
        <v>2612.0143597335309</v>
      </c>
      <c r="AG39" s="4" t="str">
        <f t="shared" si="14"/>
        <v>N.A.</v>
      </c>
      <c r="AH39" s="4">
        <f t="shared" si="14"/>
        <v>831.39689578713978</v>
      </c>
      <c r="AI39" s="4" t="str">
        <f t="shared" si="14"/>
        <v>N.A.</v>
      </c>
      <c r="AJ39" s="4">
        <f t="shared" si="14"/>
        <v>6164.2315175097292</v>
      </c>
      <c r="AK39" s="4" t="str">
        <f t="shared" si="14"/>
        <v>N.A.</v>
      </c>
      <c r="AL39" s="4">
        <f t="shared" si="14"/>
        <v>2067.641795022118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2042.5535141492624</v>
      </c>
      <c r="AQ39" s="4" t="str">
        <f t="shared" si="14"/>
        <v>N.A.</v>
      </c>
      <c r="AR39" s="4">
        <f t="shared" si="14"/>
        <v>2042.5535141492624</v>
      </c>
    </row>
    <row r="40" spans="1:44" ht="15.75" customHeight="1" thickBot="1" x14ac:dyDescent="0.3">
      <c r="A40" s="6" t="s">
        <v>13</v>
      </c>
      <c r="B40" s="4">
        <v>45614521.999999993</v>
      </c>
      <c r="C40" s="4">
        <v>7082019.9999999991</v>
      </c>
      <c r="D40" s="4">
        <v>271970</v>
      </c>
      <c r="E40" s="4"/>
      <c r="F40" s="4"/>
      <c r="G40" s="4"/>
      <c r="H40" s="4"/>
      <c r="I40" s="4"/>
      <c r="J40" s="4"/>
      <c r="K40" s="4"/>
      <c r="L40" s="3">
        <f t="shared" si="12"/>
        <v>45886491.999999993</v>
      </c>
      <c r="M40" s="3">
        <f t="shared" si="12"/>
        <v>7082019.9999999991</v>
      </c>
      <c r="N40" s="4">
        <f>L40+M40</f>
        <v>52968511.999999993</v>
      </c>
      <c r="P40" s="6" t="s">
        <v>13</v>
      </c>
      <c r="Q40" s="4">
        <v>17946</v>
      </c>
      <c r="R40" s="4">
        <v>2656</v>
      </c>
      <c r="S40" s="4">
        <v>385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/>
      <c r="AA40" s="3">
        <f t="shared" si="13"/>
        <v>18331</v>
      </c>
      <c r="AB40" s="3">
        <f t="shared" si="13"/>
        <v>2656</v>
      </c>
      <c r="AC40" s="4">
        <f>AA40+AB40</f>
        <v>20987</v>
      </c>
      <c r="AE40" s="6" t="s">
        <v>13</v>
      </c>
      <c r="AF40" s="4">
        <f t="shared" si="14"/>
        <v>2541.76540733311</v>
      </c>
      <c r="AG40" s="4">
        <f t="shared" si="14"/>
        <v>2666.4231927710839</v>
      </c>
      <c r="AH40" s="4">
        <f t="shared" si="14"/>
        <v>706.41558441558436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2503.2181550379137</v>
      </c>
      <c r="AQ40" s="4">
        <f t="shared" si="14"/>
        <v>2666.4231927710839</v>
      </c>
      <c r="AR40" s="4">
        <f t="shared" si="14"/>
        <v>2523.872492495354</v>
      </c>
    </row>
    <row r="41" spans="1:44" ht="15.75" customHeight="1" thickBot="1" x14ac:dyDescent="0.3">
      <c r="A41" s="6" t="s">
        <v>14</v>
      </c>
      <c r="B41" s="4">
        <v>118874158.99999997</v>
      </c>
      <c r="C41" s="4">
        <v>506154179.99999952</v>
      </c>
      <c r="D41" s="4">
        <v>25476799.999999996</v>
      </c>
      <c r="E41" s="4">
        <v>8144499.9999999991</v>
      </c>
      <c r="F41" s="4"/>
      <c r="G41" s="4">
        <v>51938469.999999985</v>
      </c>
      <c r="H41" s="4"/>
      <c r="I41" s="4">
        <v>35890181.999999993</v>
      </c>
      <c r="J41" s="4">
        <v>0</v>
      </c>
      <c r="K41" s="4"/>
      <c r="L41" s="3">
        <f t="shared" si="12"/>
        <v>144350958.99999997</v>
      </c>
      <c r="M41" s="3">
        <f t="shared" si="12"/>
        <v>602127331.99999952</v>
      </c>
      <c r="N41" s="4">
        <f>L41+M41</f>
        <v>746478290.99999952</v>
      </c>
      <c r="P41" s="6" t="s">
        <v>14</v>
      </c>
      <c r="Q41" s="4">
        <v>29735</v>
      </c>
      <c r="R41" s="4">
        <v>91559</v>
      </c>
      <c r="S41" s="4">
        <v>4042</v>
      </c>
      <c r="T41" s="4">
        <v>1102</v>
      </c>
      <c r="U41" s="4">
        <v>0</v>
      </c>
      <c r="V41" s="4">
        <v>4721</v>
      </c>
      <c r="W41" s="4">
        <v>0</v>
      </c>
      <c r="X41" s="4">
        <v>6522</v>
      </c>
      <c r="Y41" s="4">
        <v>9493</v>
      </c>
      <c r="Z41" s="4"/>
      <c r="AA41" s="3">
        <f t="shared" si="13"/>
        <v>43270</v>
      </c>
      <c r="AB41" s="3">
        <f t="shared" si="13"/>
        <v>103904</v>
      </c>
      <c r="AC41" s="4">
        <f>AA41+AB41</f>
        <v>147174</v>
      </c>
      <c r="AE41" s="6" t="s">
        <v>14</v>
      </c>
      <c r="AF41" s="4">
        <f t="shared" si="14"/>
        <v>3997.7857407096003</v>
      </c>
      <c r="AG41" s="4">
        <f t="shared" si="14"/>
        <v>5528.1750565209268</v>
      </c>
      <c r="AH41" s="4">
        <f t="shared" si="14"/>
        <v>6303.0183077684305</v>
      </c>
      <c r="AI41" s="4">
        <f t="shared" si="14"/>
        <v>7390.6533575317599</v>
      </c>
      <c r="AJ41" s="4" t="str">
        <f t="shared" si="14"/>
        <v>N.A.</v>
      </c>
      <c r="AK41" s="4">
        <f t="shared" si="14"/>
        <v>11001.582291887309</v>
      </c>
      <c r="AL41" s="4" t="str">
        <f t="shared" si="14"/>
        <v>N.A.</v>
      </c>
      <c r="AM41" s="4">
        <f t="shared" si="14"/>
        <v>5502.9411223551051</v>
      </c>
      <c r="AN41" s="4">
        <f t="shared" si="14"/>
        <v>0</v>
      </c>
      <c r="AO41" s="4" t="str">
        <f t="shared" si="14"/>
        <v>N.A.</v>
      </c>
      <c r="AP41" s="4">
        <f t="shared" si="14"/>
        <v>3336.0517448578685</v>
      </c>
      <c r="AQ41" s="4">
        <f t="shared" si="14"/>
        <v>5795.0351478287603</v>
      </c>
      <c r="AR41" s="4">
        <f t="shared" si="14"/>
        <v>5072.0799258021088</v>
      </c>
    </row>
    <row r="42" spans="1:44" ht="15.75" customHeight="1" thickBot="1" x14ac:dyDescent="0.3">
      <c r="A42" s="6" t="s">
        <v>15</v>
      </c>
      <c r="B42" s="4">
        <v>673810</v>
      </c>
      <c r="C42" s="4">
        <v>921169.00000000012</v>
      </c>
      <c r="D42" s="4"/>
      <c r="E42" s="4"/>
      <c r="F42" s="4"/>
      <c r="G42" s="4"/>
      <c r="H42" s="4">
        <v>1106575.0000000002</v>
      </c>
      <c r="I42" s="4"/>
      <c r="J42" s="4">
        <v>0</v>
      </c>
      <c r="K42" s="4"/>
      <c r="L42" s="3">
        <f t="shared" si="12"/>
        <v>1780385.0000000002</v>
      </c>
      <c r="M42" s="3">
        <f t="shared" si="12"/>
        <v>921169.00000000012</v>
      </c>
      <c r="N42" s="4">
        <f>L42+M42</f>
        <v>2701554.0000000005</v>
      </c>
      <c r="P42" s="6" t="s">
        <v>15</v>
      </c>
      <c r="Q42" s="4">
        <v>378</v>
      </c>
      <c r="R42" s="4">
        <v>439</v>
      </c>
      <c r="S42" s="4">
        <v>0</v>
      </c>
      <c r="T42" s="4">
        <v>0</v>
      </c>
      <c r="U42" s="4">
        <v>0</v>
      </c>
      <c r="V42" s="4">
        <v>0</v>
      </c>
      <c r="W42" s="4">
        <v>1203</v>
      </c>
      <c r="X42" s="4">
        <v>0</v>
      </c>
      <c r="Y42" s="4">
        <v>1650</v>
      </c>
      <c r="Z42" s="4"/>
      <c r="AA42" s="3">
        <f t="shared" si="13"/>
        <v>3231</v>
      </c>
      <c r="AB42" s="3">
        <f t="shared" si="13"/>
        <v>439</v>
      </c>
      <c r="AC42" s="4">
        <f>AA42+AB42</f>
        <v>3670</v>
      </c>
      <c r="AE42" s="6" t="s">
        <v>15</v>
      </c>
      <c r="AF42" s="4">
        <f t="shared" si="14"/>
        <v>1782.5661375661375</v>
      </c>
      <c r="AG42" s="4">
        <f t="shared" si="14"/>
        <v>2098.3348519362189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919.8462177888614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551.0321881770351</v>
      </c>
      <c r="AQ42" s="4">
        <f t="shared" si="14"/>
        <v>2098.3348519362189</v>
      </c>
      <c r="AR42" s="4">
        <f t="shared" si="14"/>
        <v>736.11825613079031</v>
      </c>
    </row>
    <row r="43" spans="1:44" ht="15.75" customHeight="1" thickBot="1" x14ac:dyDescent="0.3">
      <c r="A43" s="7" t="s">
        <v>16</v>
      </c>
      <c r="B43" s="4">
        <v>182806647.99999982</v>
      </c>
      <c r="C43" s="4">
        <v>514157369.00000036</v>
      </c>
      <c r="D43" s="4">
        <v>26123730.000000007</v>
      </c>
      <c r="E43" s="4">
        <v>8144499.9999999991</v>
      </c>
      <c r="F43" s="4">
        <v>19010490.000000004</v>
      </c>
      <c r="G43" s="4">
        <v>51938469.999999985</v>
      </c>
      <c r="H43" s="4">
        <v>78696900.99999997</v>
      </c>
      <c r="I43" s="4">
        <v>35890181.999999993</v>
      </c>
      <c r="J43" s="4">
        <v>0</v>
      </c>
      <c r="K43" s="4"/>
      <c r="L43" s="3">
        <f t="shared" si="12"/>
        <v>306637768.99999976</v>
      </c>
      <c r="M43" s="3">
        <f t="shared" si="12"/>
        <v>610130521.00000036</v>
      </c>
      <c r="N43" s="4"/>
      <c r="P43" s="7" t="s">
        <v>16</v>
      </c>
      <c r="Q43" s="4">
        <f t="shared" ref="Q43:Z43" si="15">SUM(Q39:Q42)</f>
        <v>54814</v>
      </c>
      <c r="R43" s="4">
        <f t="shared" si="15"/>
        <v>94654</v>
      </c>
      <c r="S43" s="4">
        <f t="shared" si="15"/>
        <v>4878</v>
      </c>
      <c r="T43" s="4">
        <f t="shared" si="15"/>
        <v>1102</v>
      </c>
      <c r="U43" s="4">
        <f t="shared" si="15"/>
        <v>3084</v>
      </c>
      <c r="V43" s="4">
        <f t="shared" si="15"/>
        <v>4721</v>
      </c>
      <c r="W43" s="4">
        <f t="shared" si="15"/>
        <v>38729</v>
      </c>
      <c r="X43" s="4">
        <f t="shared" si="15"/>
        <v>6522</v>
      </c>
      <c r="Y43" s="4">
        <f t="shared" si="15"/>
        <v>19443</v>
      </c>
      <c r="Z43" s="4">
        <f t="shared" si="15"/>
        <v>0</v>
      </c>
      <c r="AA43" s="3">
        <f t="shared" si="13"/>
        <v>120948</v>
      </c>
      <c r="AB43" s="3">
        <f t="shared" si="13"/>
        <v>106999</v>
      </c>
      <c r="AC43" s="4"/>
      <c r="AE43" s="7" t="s">
        <v>16</v>
      </c>
      <c r="AF43" s="4">
        <f t="shared" ref="AF43:AQ43" si="16">IFERROR(B43/Q43, "N.A.")</f>
        <v>3335.035720801252</v>
      </c>
      <c r="AG43" s="4">
        <f t="shared" si="16"/>
        <v>5431.9666258161342</v>
      </c>
      <c r="AH43" s="4">
        <f t="shared" si="16"/>
        <v>5355.4182041820432</v>
      </c>
      <c r="AI43" s="4">
        <f t="shared" si="16"/>
        <v>7390.6533575317599</v>
      </c>
      <c r="AJ43" s="4">
        <f t="shared" si="16"/>
        <v>6164.2315175097292</v>
      </c>
      <c r="AK43" s="4">
        <f t="shared" si="16"/>
        <v>11001.582291887309</v>
      </c>
      <c r="AL43" s="4">
        <f t="shared" si="16"/>
        <v>2031.9889746701431</v>
      </c>
      <c r="AM43" s="4">
        <f t="shared" si="16"/>
        <v>5502.9411223551051</v>
      </c>
      <c r="AN43" s="4">
        <f t="shared" si="16"/>
        <v>0</v>
      </c>
      <c r="AO43" s="4" t="str">
        <f t="shared" si="16"/>
        <v>N.A.</v>
      </c>
      <c r="AP43" s="4">
        <f t="shared" si="16"/>
        <v>2535.28598240566</v>
      </c>
      <c r="AQ43" s="4">
        <f t="shared" si="16"/>
        <v>5702.2076935298492</v>
      </c>
      <c r="AR43" s="4"/>
    </row>
    <row r="44" spans="1:44" ht="15.75" thickBot="1" x14ac:dyDescent="0.3">
      <c r="A44" s="8" t="s">
        <v>0</v>
      </c>
      <c r="B44" s="39">
        <f>B43+C43</f>
        <v>696964017.00000024</v>
      </c>
      <c r="C44" s="40"/>
      <c r="D44" s="39">
        <f>D43+E43</f>
        <v>34268230.000000007</v>
      </c>
      <c r="E44" s="40"/>
      <c r="F44" s="39">
        <f>F43+G43</f>
        <v>70948959.999999985</v>
      </c>
      <c r="G44" s="40"/>
      <c r="H44" s="39">
        <f>H43+I43</f>
        <v>114587082.99999997</v>
      </c>
      <c r="I44" s="40"/>
      <c r="J44" s="39">
        <f>J43+K43</f>
        <v>0</v>
      </c>
      <c r="K44" s="40"/>
      <c r="L44" s="5"/>
      <c r="M44" s="2"/>
      <c r="N44" s="1">
        <f>B44+D44+F44+H44+J44</f>
        <v>916768290.00000024</v>
      </c>
      <c r="P44" s="8" t="s">
        <v>0</v>
      </c>
      <c r="Q44" s="39">
        <f>Q43+R43</f>
        <v>149468</v>
      </c>
      <c r="R44" s="40"/>
      <c r="S44" s="39">
        <f>S43+T43</f>
        <v>5980</v>
      </c>
      <c r="T44" s="40"/>
      <c r="U44" s="39">
        <f>U43+V43</f>
        <v>7805</v>
      </c>
      <c r="V44" s="40"/>
      <c r="W44" s="39">
        <f>W43+X43</f>
        <v>45251</v>
      </c>
      <c r="X44" s="40"/>
      <c r="Y44" s="39">
        <f>Y43+Z43</f>
        <v>19443</v>
      </c>
      <c r="Z44" s="40"/>
      <c r="AA44" s="5"/>
      <c r="AB44" s="2"/>
      <c r="AC44" s="1">
        <f>Q44+S44+U44+W44+Y44</f>
        <v>227947</v>
      </c>
      <c r="AE44" s="8" t="s">
        <v>0</v>
      </c>
      <c r="AF44" s="41">
        <f>IFERROR(B44/Q44,"N.A.")</f>
        <v>4662.9647616881221</v>
      </c>
      <c r="AG44" s="42"/>
      <c r="AH44" s="41">
        <f>IFERROR(D44/S44,"N.A.")</f>
        <v>5730.4732441471588</v>
      </c>
      <c r="AI44" s="42"/>
      <c r="AJ44" s="41">
        <f>IFERROR(F44/U44,"N.A.")</f>
        <v>9090.1934657270958</v>
      </c>
      <c r="AK44" s="42"/>
      <c r="AL44" s="41">
        <f>IFERROR(H44/W44,"N.A.")</f>
        <v>2532.2552650770144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4021.8484560007382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15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45377</v>
      </c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4399115</v>
      </c>
      <c r="C15" s="4"/>
      <c r="D15" s="4">
        <v>4096609.9999999995</v>
      </c>
      <c r="E15" s="4"/>
      <c r="F15" s="4">
        <v>2161985</v>
      </c>
      <c r="G15" s="4"/>
      <c r="H15" s="4">
        <v>3476544</v>
      </c>
      <c r="I15" s="4"/>
      <c r="J15" s="4">
        <v>0</v>
      </c>
      <c r="K15" s="4"/>
      <c r="L15" s="3">
        <f t="shared" ref="L15:M18" si="0">B15+D15+F15+H15+J15</f>
        <v>14134254</v>
      </c>
      <c r="M15" s="3">
        <f t="shared" si="0"/>
        <v>0</v>
      </c>
      <c r="N15" s="4">
        <f>L15+M15</f>
        <v>14134254</v>
      </c>
      <c r="P15" s="6" t="s">
        <v>12</v>
      </c>
      <c r="Q15" s="4">
        <v>1318</v>
      </c>
      <c r="R15" s="4">
        <v>0</v>
      </c>
      <c r="S15" s="4">
        <v>859</v>
      </c>
      <c r="T15" s="4">
        <v>0</v>
      </c>
      <c r="U15" s="4">
        <v>671</v>
      </c>
      <c r="V15" s="4">
        <v>0</v>
      </c>
      <c r="W15" s="4">
        <v>2706</v>
      </c>
      <c r="X15" s="4">
        <v>0</v>
      </c>
      <c r="Y15" s="4">
        <v>657</v>
      </c>
      <c r="Z15" s="4">
        <v>0</v>
      </c>
      <c r="AA15" s="3">
        <f t="shared" ref="AA15:AB19" si="1">Q15+S15+U15+W15+Y15</f>
        <v>6211</v>
      </c>
      <c r="AB15" s="3">
        <f t="shared" si="1"/>
        <v>0</v>
      </c>
      <c r="AC15" s="4">
        <f>AA15+AB15</f>
        <v>6211</v>
      </c>
      <c r="AE15" s="6" t="s">
        <v>12</v>
      </c>
      <c r="AF15" s="4">
        <f t="shared" ref="AF15:AR18" si="2">IFERROR(B15/Q15, "N.A.")</f>
        <v>3337.7200303490135</v>
      </c>
      <c r="AG15" s="4" t="str">
        <f t="shared" si="2"/>
        <v>N.A.</v>
      </c>
      <c r="AH15" s="4">
        <f t="shared" si="2"/>
        <v>4769.0454016298017</v>
      </c>
      <c r="AI15" s="4" t="str">
        <f t="shared" si="2"/>
        <v>N.A.</v>
      </c>
      <c r="AJ15" s="4">
        <f t="shared" si="2"/>
        <v>3222.0342771982118</v>
      </c>
      <c r="AK15" s="4" t="str">
        <f t="shared" si="2"/>
        <v>N.A.</v>
      </c>
      <c r="AL15" s="4">
        <f t="shared" si="2"/>
        <v>1284.7538802660754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2275.6808887457737</v>
      </c>
      <c r="AQ15" s="4" t="str">
        <f t="shared" si="2"/>
        <v>N.A.</v>
      </c>
      <c r="AR15" s="4">
        <f t="shared" si="2"/>
        <v>2275.6808887457737</v>
      </c>
    </row>
    <row r="16" spans="1:44" ht="15.75" customHeight="1" thickBot="1" x14ac:dyDescent="0.3">
      <c r="A16" s="6" t="s">
        <v>13</v>
      </c>
      <c r="B16" s="4">
        <v>118650</v>
      </c>
      <c r="C16" s="4"/>
      <c r="D16" s="4">
        <v>17066</v>
      </c>
      <c r="E16" s="4"/>
      <c r="F16" s="4"/>
      <c r="G16" s="4"/>
      <c r="H16" s="4"/>
      <c r="I16" s="4"/>
      <c r="J16" s="4"/>
      <c r="K16" s="4"/>
      <c r="L16" s="3">
        <f t="shared" si="0"/>
        <v>135716</v>
      </c>
      <c r="M16" s="3">
        <f t="shared" si="0"/>
        <v>0</v>
      </c>
      <c r="N16" s="4">
        <f>L16+M16</f>
        <v>135716</v>
      </c>
      <c r="P16" s="6" t="s">
        <v>13</v>
      </c>
      <c r="Q16" s="4">
        <v>163</v>
      </c>
      <c r="R16" s="4">
        <v>0</v>
      </c>
      <c r="S16" s="4">
        <v>53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216</v>
      </c>
      <c r="AB16" s="3">
        <f t="shared" si="1"/>
        <v>0</v>
      </c>
      <c r="AC16" s="4">
        <f>AA16+AB16</f>
        <v>216</v>
      </c>
      <c r="AE16" s="6" t="s">
        <v>13</v>
      </c>
      <c r="AF16" s="4">
        <f t="shared" si="2"/>
        <v>727.91411042944787</v>
      </c>
      <c r="AG16" s="4" t="str">
        <f t="shared" si="2"/>
        <v>N.A.</v>
      </c>
      <c r="AH16" s="4">
        <f t="shared" si="2"/>
        <v>322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628.31481481481478</v>
      </c>
      <c r="AQ16" s="4" t="str">
        <f t="shared" si="2"/>
        <v>N.A.</v>
      </c>
      <c r="AR16" s="4">
        <f t="shared" si="2"/>
        <v>628.31481481481478</v>
      </c>
    </row>
    <row r="17" spans="1:44" ht="15.75" customHeight="1" thickBot="1" x14ac:dyDescent="0.3">
      <c r="A17" s="6" t="s">
        <v>14</v>
      </c>
      <c r="B17" s="4">
        <v>10388732</v>
      </c>
      <c r="C17" s="4">
        <v>41836260</v>
      </c>
      <c r="D17" s="4">
        <v>7950</v>
      </c>
      <c r="E17" s="4"/>
      <c r="F17" s="4"/>
      <c r="G17" s="4">
        <v>1706079.9999999998</v>
      </c>
      <c r="H17" s="4"/>
      <c r="I17" s="4">
        <v>3717805</v>
      </c>
      <c r="J17" s="4">
        <v>0</v>
      </c>
      <c r="K17" s="4"/>
      <c r="L17" s="3">
        <f t="shared" si="0"/>
        <v>10396682</v>
      </c>
      <c r="M17" s="3">
        <f t="shared" si="0"/>
        <v>47260145</v>
      </c>
      <c r="N17" s="4">
        <f>L17+M17</f>
        <v>57656827</v>
      </c>
      <c r="P17" s="6" t="s">
        <v>14</v>
      </c>
      <c r="Q17" s="4">
        <v>2687</v>
      </c>
      <c r="R17" s="4">
        <v>7787</v>
      </c>
      <c r="S17" s="4">
        <v>53</v>
      </c>
      <c r="T17" s="4">
        <v>0</v>
      </c>
      <c r="U17" s="4">
        <v>0</v>
      </c>
      <c r="V17" s="4">
        <v>545</v>
      </c>
      <c r="W17" s="4">
        <v>0</v>
      </c>
      <c r="X17" s="4">
        <v>938</v>
      </c>
      <c r="Y17" s="4">
        <v>1178</v>
      </c>
      <c r="Z17" s="4">
        <v>0</v>
      </c>
      <c r="AA17" s="3">
        <f t="shared" si="1"/>
        <v>3918</v>
      </c>
      <c r="AB17" s="3">
        <f t="shared" si="1"/>
        <v>9270</v>
      </c>
      <c r="AC17" s="4">
        <f>AA17+AB17</f>
        <v>13188</v>
      </c>
      <c r="AE17" s="6" t="s">
        <v>14</v>
      </c>
      <c r="AF17" s="4">
        <f t="shared" si="2"/>
        <v>3866.2940081875699</v>
      </c>
      <c r="AG17" s="4">
        <f t="shared" si="2"/>
        <v>5372.577372543984</v>
      </c>
      <c r="AH17" s="4">
        <f t="shared" si="2"/>
        <v>150</v>
      </c>
      <c r="AI17" s="4" t="str">
        <f t="shared" si="2"/>
        <v>N.A.</v>
      </c>
      <c r="AJ17" s="4" t="str">
        <f t="shared" si="2"/>
        <v>N.A.</v>
      </c>
      <c r="AK17" s="4">
        <f t="shared" si="2"/>
        <v>3130.4220183486236</v>
      </c>
      <c r="AL17" s="4" t="str">
        <f t="shared" si="2"/>
        <v>N.A.</v>
      </c>
      <c r="AM17" s="4">
        <f t="shared" si="2"/>
        <v>3963.5447761194032</v>
      </c>
      <c r="AN17" s="4">
        <f t="shared" si="2"/>
        <v>0</v>
      </c>
      <c r="AO17" s="4" t="str">
        <f t="shared" si="2"/>
        <v>N.A.</v>
      </c>
      <c r="AP17" s="4">
        <f t="shared" si="2"/>
        <v>2653.5686574783053</v>
      </c>
      <c r="AQ17" s="4">
        <f t="shared" si="2"/>
        <v>5098.1817691477881</v>
      </c>
      <c r="AR17" s="4">
        <f t="shared" si="2"/>
        <v>4371.9159084015773</v>
      </c>
    </row>
    <row r="18" spans="1:44" ht="15.75" customHeight="1" thickBot="1" x14ac:dyDescent="0.3">
      <c r="A18" s="6" t="s">
        <v>15</v>
      </c>
      <c r="B18" s="4">
        <v>542381</v>
      </c>
      <c r="C18" s="4">
        <v>1958099</v>
      </c>
      <c r="D18" s="4">
        <v>78475</v>
      </c>
      <c r="E18" s="4"/>
      <c r="F18" s="4"/>
      <c r="G18" s="4"/>
      <c r="H18" s="4">
        <v>373806</v>
      </c>
      <c r="I18" s="4"/>
      <c r="J18" s="4">
        <v>0</v>
      </c>
      <c r="K18" s="4"/>
      <c r="L18" s="3">
        <f t="shared" si="0"/>
        <v>994662</v>
      </c>
      <c r="M18" s="3">
        <f t="shared" si="0"/>
        <v>1958099</v>
      </c>
      <c r="N18" s="4">
        <f>L18+M18</f>
        <v>2952761</v>
      </c>
      <c r="P18" s="6" t="s">
        <v>15</v>
      </c>
      <c r="Q18" s="4">
        <v>301</v>
      </c>
      <c r="R18" s="4">
        <v>761</v>
      </c>
      <c r="S18" s="4">
        <v>73</v>
      </c>
      <c r="T18" s="4">
        <v>0</v>
      </c>
      <c r="U18" s="4">
        <v>0</v>
      </c>
      <c r="V18" s="4">
        <v>0</v>
      </c>
      <c r="W18" s="4">
        <v>3517</v>
      </c>
      <c r="X18" s="4">
        <v>0</v>
      </c>
      <c r="Y18" s="4">
        <v>1531</v>
      </c>
      <c r="Z18" s="4">
        <v>0</v>
      </c>
      <c r="AA18" s="3">
        <f t="shared" si="1"/>
        <v>5422</v>
      </c>
      <c r="AB18" s="3">
        <f t="shared" si="1"/>
        <v>761</v>
      </c>
      <c r="AC18" s="4">
        <f>AA18+AB18</f>
        <v>6183</v>
      </c>
      <c r="AE18" s="6" t="s">
        <v>15</v>
      </c>
      <c r="AF18" s="4">
        <f t="shared" si="2"/>
        <v>1801.9302325581396</v>
      </c>
      <c r="AG18" s="4">
        <f t="shared" si="2"/>
        <v>2573.060446780552</v>
      </c>
      <c r="AH18" s="4">
        <f t="shared" si="2"/>
        <v>1075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106.2854705715098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183.44928070822576</v>
      </c>
      <c r="AQ18" s="4">
        <f t="shared" si="2"/>
        <v>2573.060446780552</v>
      </c>
      <c r="AR18" s="4">
        <f t="shared" si="2"/>
        <v>477.56121623807212</v>
      </c>
    </row>
    <row r="19" spans="1:44" ht="15.75" customHeight="1" thickBot="1" x14ac:dyDescent="0.3">
      <c r="A19" s="7" t="s">
        <v>16</v>
      </c>
      <c r="B19" s="4">
        <f t="shared" ref="B19:M19" si="3">SUM(B15:B18)</f>
        <v>15448878</v>
      </c>
      <c r="C19" s="4">
        <f t="shared" si="3"/>
        <v>43794359</v>
      </c>
      <c r="D19" s="4">
        <f t="shared" si="3"/>
        <v>4200101</v>
      </c>
      <c r="E19" s="4">
        <f t="shared" si="3"/>
        <v>0</v>
      </c>
      <c r="F19" s="4">
        <f t="shared" si="3"/>
        <v>2161985</v>
      </c>
      <c r="G19" s="4">
        <f t="shared" si="3"/>
        <v>1706079.9999999998</v>
      </c>
      <c r="H19" s="4">
        <f t="shared" si="3"/>
        <v>3850350</v>
      </c>
      <c r="I19" s="4">
        <f t="shared" si="3"/>
        <v>3717805</v>
      </c>
      <c r="J19" s="4">
        <f t="shared" si="3"/>
        <v>0</v>
      </c>
      <c r="K19" s="4">
        <f t="shared" si="3"/>
        <v>0</v>
      </c>
      <c r="L19" s="3">
        <f t="shared" si="3"/>
        <v>25661314</v>
      </c>
      <c r="M19" s="3">
        <f t="shared" si="3"/>
        <v>49218244</v>
      </c>
      <c r="N19" s="4"/>
      <c r="P19" s="7" t="s">
        <v>16</v>
      </c>
      <c r="Q19" s="4">
        <f t="shared" ref="Q19:Z19" si="4">SUM(Q15:Q18)</f>
        <v>4469</v>
      </c>
      <c r="R19" s="4">
        <f t="shared" si="4"/>
        <v>8548</v>
      </c>
      <c r="S19" s="4">
        <f t="shared" si="4"/>
        <v>1038</v>
      </c>
      <c r="T19" s="4">
        <f t="shared" si="4"/>
        <v>0</v>
      </c>
      <c r="U19" s="4">
        <f t="shared" si="4"/>
        <v>671</v>
      </c>
      <c r="V19" s="4">
        <f t="shared" si="4"/>
        <v>545</v>
      </c>
      <c r="W19" s="4">
        <f t="shared" si="4"/>
        <v>6223</v>
      </c>
      <c r="X19" s="4">
        <f t="shared" si="4"/>
        <v>938</v>
      </c>
      <c r="Y19" s="4">
        <f t="shared" si="4"/>
        <v>3366</v>
      </c>
      <c r="Z19" s="4">
        <f t="shared" si="4"/>
        <v>0</v>
      </c>
      <c r="AA19" s="3">
        <f t="shared" si="1"/>
        <v>15767</v>
      </c>
      <c r="AB19" s="3">
        <f t="shared" si="1"/>
        <v>10031</v>
      </c>
      <c r="AC19" s="4"/>
      <c r="AE19" s="7" t="s">
        <v>16</v>
      </c>
      <c r="AF19" s="4">
        <f t="shared" ref="AF19:AQ19" si="5">IFERROR(B19/Q19, "N.A.")</f>
        <v>3456.8981875139852</v>
      </c>
      <c r="AG19" s="4">
        <f t="shared" si="5"/>
        <v>5123.3456948993917</v>
      </c>
      <c r="AH19" s="4">
        <f t="shared" si="5"/>
        <v>4046.340077071291</v>
      </c>
      <c r="AI19" s="4" t="str">
        <f t="shared" si="5"/>
        <v>N.A.</v>
      </c>
      <c r="AJ19" s="4">
        <f t="shared" si="5"/>
        <v>3222.0342771982118</v>
      </c>
      <c r="AK19" s="4">
        <f t="shared" si="5"/>
        <v>3130.4220183486236</v>
      </c>
      <c r="AL19" s="4">
        <f t="shared" si="5"/>
        <v>618.72890888638915</v>
      </c>
      <c r="AM19" s="4">
        <f t="shared" si="5"/>
        <v>3963.5447761194032</v>
      </c>
      <c r="AN19" s="4">
        <f t="shared" si="5"/>
        <v>0</v>
      </c>
      <c r="AO19" s="4" t="str">
        <f t="shared" si="5"/>
        <v>N.A.</v>
      </c>
      <c r="AP19" s="4">
        <f t="shared" si="5"/>
        <v>1627.5330754106678</v>
      </c>
      <c r="AQ19" s="4">
        <f t="shared" si="5"/>
        <v>4906.613896919549</v>
      </c>
      <c r="AR19" s="4"/>
    </row>
    <row r="20" spans="1:44" ht="15.75" thickBot="1" x14ac:dyDescent="0.3">
      <c r="A20" s="8" t="s">
        <v>0</v>
      </c>
      <c r="B20" s="39">
        <f>B19+C19</f>
        <v>59243237</v>
      </c>
      <c r="C20" s="40"/>
      <c r="D20" s="39">
        <f>D19+E19</f>
        <v>4200101</v>
      </c>
      <c r="E20" s="40"/>
      <c r="F20" s="39">
        <f>F19+G19</f>
        <v>3868065</v>
      </c>
      <c r="G20" s="40"/>
      <c r="H20" s="39">
        <f>H19+I19</f>
        <v>7568155</v>
      </c>
      <c r="I20" s="40"/>
      <c r="J20" s="39">
        <f>J19+K19</f>
        <v>0</v>
      </c>
      <c r="K20" s="40"/>
      <c r="L20" s="5"/>
      <c r="M20" s="2"/>
      <c r="N20" s="1">
        <f>B20+D20+F20+H20+J20</f>
        <v>74879558</v>
      </c>
      <c r="P20" s="8" t="s">
        <v>0</v>
      </c>
      <c r="Q20" s="39">
        <f>Q19+R19</f>
        <v>13017</v>
      </c>
      <c r="R20" s="40"/>
      <c r="S20" s="39">
        <f>S19+T19</f>
        <v>1038</v>
      </c>
      <c r="T20" s="40"/>
      <c r="U20" s="39">
        <f>U19+V19</f>
        <v>1216</v>
      </c>
      <c r="V20" s="40"/>
      <c r="W20" s="39">
        <f>W19+X19</f>
        <v>7161</v>
      </c>
      <c r="X20" s="40"/>
      <c r="Y20" s="39">
        <f>Y19+Z19</f>
        <v>3366</v>
      </c>
      <c r="Z20" s="40"/>
      <c r="AA20" s="5"/>
      <c r="AB20" s="2"/>
      <c r="AC20" s="1">
        <f>Q20+S20+U20+W20+Y20</f>
        <v>25798</v>
      </c>
      <c r="AE20" s="8" t="s">
        <v>0</v>
      </c>
      <c r="AF20" s="41">
        <f>IFERROR(B20/Q20,"N.A.")</f>
        <v>4551.2204809095801</v>
      </c>
      <c r="AG20" s="42"/>
      <c r="AH20" s="41">
        <f>IFERROR(D20/S20,"N.A.")</f>
        <v>4046.340077071291</v>
      </c>
      <c r="AI20" s="42"/>
      <c r="AJ20" s="41">
        <f>IFERROR(F20/U20,"N.A.")</f>
        <v>3180.9745065789475</v>
      </c>
      <c r="AK20" s="42"/>
      <c r="AL20" s="41">
        <f>IFERROR(H20/W20,"N.A.")</f>
        <v>1056.8572825024437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2902.5334522055973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3949980.0000000005</v>
      </c>
      <c r="C27" s="4"/>
      <c r="D27" s="4">
        <v>4096609.9999999995</v>
      </c>
      <c r="E27" s="4"/>
      <c r="F27" s="4">
        <v>1941395</v>
      </c>
      <c r="G27" s="4"/>
      <c r="H27" s="4">
        <v>1286760</v>
      </c>
      <c r="I27" s="4"/>
      <c r="J27" s="4">
        <v>0</v>
      </c>
      <c r="K27" s="4"/>
      <c r="L27" s="3">
        <f t="shared" ref="L27:M31" si="6">B27+D27+F27+H27+J27</f>
        <v>11274745</v>
      </c>
      <c r="M27" s="3">
        <f t="shared" si="6"/>
        <v>0</v>
      </c>
      <c r="N27" s="4">
        <f>L27+M27</f>
        <v>11274745</v>
      </c>
      <c r="P27" s="6" t="s">
        <v>12</v>
      </c>
      <c r="Q27" s="4">
        <v>1025</v>
      </c>
      <c r="R27" s="4">
        <v>0</v>
      </c>
      <c r="S27" s="4">
        <v>859</v>
      </c>
      <c r="T27" s="4">
        <v>0</v>
      </c>
      <c r="U27" s="4">
        <v>500</v>
      </c>
      <c r="V27" s="4">
        <v>0</v>
      </c>
      <c r="W27" s="4">
        <v>536</v>
      </c>
      <c r="X27" s="4">
        <v>0</v>
      </c>
      <c r="Y27" s="4">
        <v>227</v>
      </c>
      <c r="Z27" s="4">
        <v>0</v>
      </c>
      <c r="AA27" s="3">
        <f t="shared" ref="AA27:AB31" si="7">Q27+S27+U27+W27+Y27</f>
        <v>3147</v>
      </c>
      <c r="AB27" s="3">
        <f t="shared" si="7"/>
        <v>0</v>
      </c>
      <c r="AC27" s="4">
        <f>AA27+AB27</f>
        <v>3147</v>
      </c>
      <c r="AE27" s="6" t="s">
        <v>12</v>
      </c>
      <c r="AF27" s="4">
        <f t="shared" ref="AF27:AR30" si="8">IFERROR(B27/Q27, "N.A.")</f>
        <v>3853.6390243902442</v>
      </c>
      <c r="AG27" s="4" t="str">
        <f t="shared" si="8"/>
        <v>N.A.</v>
      </c>
      <c r="AH27" s="4">
        <f t="shared" si="8"/>
        <v>4769.0454016298017</v>
      </c>
      <c r="AI27" s="4" t="str">
        <f t="shared" si="8"/>
        <v>N.A.</v>
      </c>
      <c r="AJ27" s="4">
        <f t="shared" si="8"/>
        <v>3882.79</v>
      </c>
      <c r="AK27" s="4" t="str">
        <f t="shared" si="8"/>
        <v>N.A.</v>
      </c>
      <c r="AL27" s="4">
        <f t="shared" si="8"/>
        <v>2400.6716417910447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3582.6962186209089</v>
      </c>
      <c r="AQ27" s="4" t="str">
        <f t="shared" si="8"/>
        <v>N.A.</v>
      </c>
      <c r="AR27" s="4">
        <f t="shared" si="8"/>
        <v>3582.6962186209089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7944997.0000000009</v>
      </c>
      <c r="C29" s="4">
        <v>24405270.000000004</v>
      </c>
      <c r="D29" s="4">
        <v>7950</v>
      </c>
      <c r="E29" s="4"/>
      <c r="F29" s="4"/>
      <c r="G29" s="4">
        <v>1458400</v>
      </c>
      <c r="H29" s="4"/>
      <c r="I29" s="4">
        <v>1001710.0000000001</v>
      </c>
      <c r="J29" s="4">
        <v>0</v>
      </c>
      <c r="K29" s="4"/>
      <c r="L29" s="3">
        <f t="shared" si="6"/>
        <v>7952947.0000000009</v>
      </c>
      <c r="M29" s="3">
        <f t="shared" si="6"/>
        <v>26865380.000000004</v>
      </c>
      <c r="N29" s="4">
        <f>L29+M29</f>
        <v>34818327.000000007</v>
      </c>
      <c r="P29" s="6" t="s">
        <v>14</v>
      </c>
      <c r="Q29" s="4">
        <v>1856</v>
      </c>
      <c r="R29" s="4">
        <v>4261</v>
      </c>
      <c r="S29" s="4">
        <v>53</v>
      </c>
      <c r="T29" s="4">
        <v>0</v>
      </c>
      <c r="U29" s="4">
        <v>0</v>
      </c>
      <c r="V29" s="4">
        <v>401</v>
      </c>
      <c r="W29" s="4">
        <v>0</v>
      </c>
      <c r="X29" s="4">
        <v>741</v>
      </c>
      <c r="Y29" s="4">
        <v>342</v>
      </c>
      <c r="Z29" s="4">
        <v>0</v>
      </c>
      <c r="AA29" s="3">
        <f t="shared" si="7"/>
        <v>2251</v>
      </c>
      <c r="AB29" s="3">
        <f t="shared" si="7"/>
        <v>5403</v>
      </c>
      <c r="AC29" s="4">
        <f>AA29+AB29</f>
        <v>7654</v>
      </c>
      <c r="AE29" s="6" t="s">
        <v>14</v>
      </c>
      <c r="AF29" s="4">
        <f t="shared" si="8"/>
        <v>4280.7095905172418</v>
      </c>
      <c r="AG29" s="4">
        <f t="shared" si="8"/>
        <v>5727.5921145271068</v>
      </c>
      <c r="AH29" s="4">
        <f t="shared" si="8"/>
        <v>150</v>
      </c>
      <c r="AI29" s="4" t="str">
        <f t="shared" si="8"/>
        <v>N.A.</v>
      </c>
      <c r="AJ29" s="4" t="str">
        <f t="shared" si="8"/>
        <v>N.A.</v>
      </c>
      <c r="AK29" s="4">
        <f t="shared" si="8"/>
        <v>3636.9077306733166</v>
      </c>
      <c r="AL29" s="4" t="str">
        <f t="shared" si="8"/>
        <v>N.A.</v>
      </c>
      <c r="AM29" s="4">
        <f t="shared" si="8"/>
        <v>1351.8353576248314</v>
      </c>
      <c r="AN29" s="4">
        <f t="shared" si="8"/>
        <v>0</v>
      </c>
      <c r="AO29" s="4" t="str">
        <f t="shared" si="8"/>
        <v>N.A.</v>
      </c>
      <c r="AP29" s="4">
        <f t="shared" si="8"/>
        <v>3533.072856508219</v>
      </c>
      <c r="AQ29" s="4">
        <f t="shared" si="8"/>
        <v>4972.307977049788</v>
      </c>
      <c r="AR29" s="4">
        <f t="shared" si="8"/>
        <v>4549.036712829894</v>
      </c>
    </row>
    <row r="30" spans="1:44" ht="15.75" customHeight="1" thickBot="1" x14ac:dyDescent="0.3">
      <c r="A30" s="6" t="s">
        <v>15</v>
      </c>
      <c r="B30" s="4">
        <v>359201</v>
      </c>
      <c r="C30" s="4">
        <v>1036930.0000000001</v>
      </c>
      <c r="D30" s="4">
        <v>78475</v>
      </c>
      <c r="E30" s="4"/>
      <c r="F30" s="4"/>
      <c r="G30" s="4"/>
      <c r="H30" s="4">
        <v>373806</v>
      </c>
      <c r="I30" s="4"/>
      <c r="J30" s="4">
        <v>0</v>
      </c>
      <c r="K30" s="4"/>
      <c r="L30" s="3">
        <f t="shared" si="6"/>
        <v>811482</v>
      </c>
      <c r="M30" s="3">
        <f t="shared" si="6"/>
        <v>1036930.0000000001</v>
      </c>
      <c r="N30" s="4">
        <f>L30+M30</f>
        <v>1848412</v>
      </c>
      <c r="P30" s="6" t="s">
        <v>15</v>
      </c>
      <c r="Q30" s="4">
        <v>230</v>
      </c>
      <c r="R30" s="4">
        <v>322</v>
      </c>
      <c r="S30" s="4">
        <v>73</v>
      </c>
      <c r="T30" s="4">
        <v>0</v>
      </c>
      <c r="U30" s="4">
        <v>0</v>
      </c>
      <c r="V30" s="4">
        <v>0</v>
      </c>
      <c r="W30" s="4">
        <v>3517</v>
      </c>
      <c r="X30" s="4">
        <v>0</v>
      </c>
      <c r="Y30" s="4">
        <v>1389</v>
      </c>
      <c r="Z30" s="4">
        <v>0</v>
      </c>
      <c r="AA30" s="3">
        <f t="shared" si="7"/>
        <v>5209</v>
      </c>
      <c r="AB30" s="3">
        <f t="shared" si="7"/>
        <v>322</v>
      </c>
      <c r="AC30" s="4">
        <f>AA30+AB30</f>
        <v>5531</v>
      </c>
      <c r="AE30" s="6" t="s">
        <v>15</v>
      </c>
      <c r="AF30" s="4">
        <f t="shared" si="8"/>
        <v>1561.7434782608696</v>
      </c>
      <c r="AG30" s="4">
        <f t="shared" si="8"/>
        <v>3220.2795031055903</v>
      </c>
      <c r="AH30" s="4">
        <f t="shared" si="8"/>
        <v>1075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>
        <f t="shared" si="8"/>
        <v>106.2854705715098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155.78460357074295</v>
      </c>
      <c r="AQ30" s="4">
        <f t="shared" si="8"/>
        <v>3220.2795031055903</v>
      </c>
      <c r="AR30" s="4">
        <f t="shared" si="8"/>
        <v>334.19128548182971</v>
      </c>
    </row>
    <row r="31" spans="1:44" ht="15.75" customHeight="1" thickBot="1" x14ac:dyDescent="0.3">
      <c r="A31" s="7" t="s">
        <v>16</v>
      </c>
      <c r="B31" s="4">
        <f t="shared" ref="B31:K31" si="9">SUM(B27:B30)</f>
        <v>12254178.000000002</v>
      </c>
      <c r="C31" s="4">
        <f t="shared" si="9"/>
        <v>25442200.000000004</v>
      </c>
      <c r="D31" s="4">
        <f t="shared" si="9"/>
        <v>4183034.9999999995</v>
      </c>
      <c r="E31" s="4">
        <f t="shared" si="9"/>
        <v>0</v>
      </c>
      <c r="F31" s="4">
        <f t="shared" si="9"/>
        <v>1941395</v>
      </c>
      <c r="G31" s="4">
        <f t="shared" si="9"/>
        <v>1458400</v>
      </c>
      <c r="H31" s="4">
        <f t="shared" si="9"/>
        <v>1660566</v>
      </c>
      <c r="I31" s="4">
        <f t="shared" si="9"/>
        <v>1001710.0000000001</v>
      </c>
      <c r="J31" s="4">
        <f t="shared" si="9"/>
        <v>0</v>
      </c>
      <c r="K31" s="4">
        <f t="shared" si="9"/>
        <v>0</v>
      </c>
      <c r="L31" s="3">
        <f t="shared" si="6"/>
        <v>20039174</v>
      </c>
      <c r="M31" s="3">
        <f t="shared" si="6"/>
        <v>27902310.000000004</v>
      </c>
      <c r="N31" s="4"/>
      <c r="P31" s="7" t="s">
        <v>16</v>
      </c>
      <c r="Q31" s="4">
        <f t="shared" ref="Q31:Z31" si="10">SUM(Q27:Q30)</f>
        <v>3111</v>
      </c>
      <c r="R31" s="4">
        <f t="shared" si="10"/>
        <v>4583</v>
      </c>
      <c r="S31" s="4">
        <f t="shared" si="10"/>
        <v>985</v>
      </c>
      <c r="T31" s="4">
        <f t="shared" si="10"/>
        <v>0</v>
      </c>
      <c r="U31" s="4">
        <f t="shared" si="10"/>
        <v>500</v>
      </c>
      <c r="V31" s="4">
        <f t="shared" si="10"/>
        <v>401</v>
      </c>
      <c r="W31" s="4">
        <f t="shared" si="10"/>
        <v>4053</v>
      </c>
      <c r="X31" s="4">
        <f t="shared" si="10"/>
        <v>741</v>
      </c>
      <c r="Y31" s="4">
        <f t="shared" si="10"/>
        <v>1958</v>
      </c>
      <c r="Z31" s="4">
        <f t="shared" si="10"/>
        <v>0</v>
      </c>
      <c r="AA31" s="3">
        <f t="shared" si="7"/>
        <v>10607</v>
      </c>
      <c r="AB31" s="3">
        <f t="shared" si="7"/>
        <v>5725</v>
      </c>
      <c r="AC31" s="4"/>
      <c r="AE31" s="7" t="s">
        <v>16</v>
      </c>
      <c r="AF31" s="4">
        <f t="shared" ref="AF31:AQ31" si="11">IFERROR(B31/Q31, "N.A.")</f>
        <v>3938.9836065573777</v>
      </c>
      <c r="AG31" s="4">
        <f t="shared" si="11"/>
        <v>5551.4291948505352</v>
      </c>
      <c r="AH31" s="4">
        <f t="shared" si="11"/>
        <v>4246.7360406091366</v>
      </c>
      <c r="AI31" s="4" t="str">
        <f t="shared" si="11"/>
        <v>N.A.</v>
      </c>
      <c r="AJ31" s="4">
        <f t="shared" si="11"/>
        <v>3882.79</v>
      </c>
      <c r="AK31" s="4">
        <f t="shared" si="11"/>
        <v>3636.9077306733166</v>
      </c>
      <c r="AL31" s="4">
        <f t="shared" si="11"/>
        <v>409.71280532938562</v>
      </c>
      <c r="AM31" s="4">
        <f t="shared" si="11"/>
        <v>1351.8353576248314</v>
      </c>
      <c r="AN31" s="4">
        <f t="shared" si="11"/>
        <v>0</v>
      </c>
      <c r="AO31" s="4" t="str">
        <f t="shared" si="11"/>
        <v>N.A.</v>
      </c>
      <c r="AP31" s="4">
        <f t="shared" si="11"/>
        <v>1889.2405015555764</v>
      </c>
      <c r="AQ31" s="4">
        <f t="shared" si="11"/>
        <v>4873.7659388646298</v>
      </c>
      <c r="AR31" s="4"/>
    </row>
    <row r="32" spans="1:44" ht="15.75" thickBot="1" x14ac:dyDescent="0.3">
      <c r="A32" s="8" t="s">
        <v>0</v>
      </c>
      <c r="B32" s="39">
        <f>B31+C31</f>
        <v>37696378.000000007</v>
      </c>
      <c r="C32" s="40"/>
      <c r="D32" s="39">
        <f>D31+E31</f>
        <v>4183034.9999999995</v>
      </c>
      <c r="E32" s="40"/>
      <c r="F32" s="39">
        <f>F31+G31</f>
        <v>3399795</v>
      </c>
      <c r="G32" s="40"/>
      <c r="H32" s="39">
        <f>H31+I31</f>
        <v>2662276</v>
      </c>
      <c r="I32" s="40"/>
      <c r="J32" s="39">
        <f>J31+K31</f>
        <v>0</v>
      </c>
      <c r="K32" s="40"/>
      <c r="L32" s="5"/>
      <c r="M32" s="2"/>
      <c r="N32" s="1">
        <f>B32+D32+F32+H32+J32</f>
        <v>47941484.000000007</v>
      </c>
      <c r="P32" s="8" t="s">
        <v>0</v>
      </c>
      <c r="Q32" s="39">
        <f>Q31+R31</f>
        <v>7694</v>
      </c>
      <c r="R32" s="40"/>
      <c r="S32" s="39">
        <f>S31+T31</f>
        <v>985</v>
      </c>
      <c r="T32" s="40"/>
      <c r="U32" s="39">
        <f>U31+V31</f>
        <v>901</v>
      </c>
      <c r="V32" s="40"/>
      <c r="W32" s="39">
        <f>W31+X31</f>
        <v>4794</v>
      </c>
      <c r="X32" s="40"/>
      <c r="Y32" s="39">
        <f>Y31+Z31</f>
        <v>1958</v>
      </c>
      <c r="Z32" s="40"/>
      <c r="AA32" s="5"/>
      <c r="AB32" s="2"/>
      <c r="AC32" s="1">
        <f>Q32+S32+U32+W32+Y32</f>
        <v>16332</v>
      </c>
      <c r="AE32" s="8" t="s">
        <v>0</v>
      </c>
      <c r="AF32" s="41">
        <f>IFERROR(B32/Q32,"N.A.")</f>
        <v>4899.4512607226416</v>
      </c>
      <c r="AG32" s="42"/>
      <c r="AH32" s="41">
        <f>IFERROR(D32/S32,"N.A.")</f>
        <v>4246.7360406091366</v>
      </c>
      <c r="AI32" s="42"/>
      <c r="AJ32" s="41">
        <f>IFERROR(F32/U32,"N.A.")</f>
        <v>3773.3573806881245</v>
      </c>
      <c r="AK32" s="42"/>
      <c r="AL32" s="41">
        <f>IFERROR(H32/W32,"N.A.")</f>
        <v>555.3350020859408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2935.4325251040905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449135</v>
      </c>
      <c r="C39" s="4"/>
      <c r="D39" s="4"/>
      <c r="E39" s="4"/>
      <c r="F39" s="4">
        <v>220590</v>
      </c>
      <c r="G39" s="4"/>
      <c r="H39" s="4">
        <v>2189784.0000000005</v>
      </c>
      <c r="I39" s="4"/>
      <c r="J39" s="4">
        <v>0</v>
      </c>
      <c r="K39" s="4"/>
      <c r="L39" s="3">
        <f t="shared" ref="L39:M43" si="12">B39+D39+F39+H39+J39</f>
        <v>2859509.0000000005</v>
      </c>
      <c r="M39" s="3">
        <f t="shared" si="12"/>
        <v>0</v>
      </c>
      <c r="N39" s="4">
        <f>L39+M39</f>
        <v>2859509.0000000005</v>
      </c>
      <c r="P39" s="6" t="s">
        <v>12</v>
      </c>
      <c r="Q39" s="4">
        <v>293</v>
      </c>
      <c r="R39" s="4">
        <v>0</v>
      </c>
      <c r="S39" s="4">
        <v>0</v>
      </c>
      <c r="T39" s="4">
        <v>0</v>
      </c>
      <c r="U39" s="4">
        <v>171</v>
      </c>
      <c r="V39" s="4">
        <v>0</v>
      </c>
      <c r="W39" s="4">
        <v>2170</v>
      </c>
      <c r="X39" s="4">
        <v>0</v>
      </c>
      <c r="Y39" s="4">
        <v>430</v>
      </c>
      <c r="Z39" s="4">
        <v>0</v>
      </c>
      <c r="AA39" s="3">
        <f t="shared" ref="AA39:AB43" si="13">Q39+S39+U39+W39+Y39</f>
        <v>3064</v>
      </c>
      <c r="AB39" s="3">
        <f t="shared" si="13"/>
        <v>0</v>
      </c>
      <c r="AC39" s="4">
        <f>AA39+AB39</f>
        <v>3064</v>
      </c>
      <c r="AE39" s="6" t="s">
        <v>12</v>
      </c>
      <c r="AF39" s="4">
        <f t="shared" ref="AF39:AR42" si="14">IFERROR(B39/Q39, "N.A.")</f>
        <v>1532.8839590443686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1290</v>
      </c>
      <c r="AK39" s="4" t="str">
        <f t="shared" si="14"/>
        <v>N.A.</v>
      </c>
      <c r="AL39" s="4">
        <f t="shared" si="14"/>
        <v>1009.1170506912445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933.26011749347276</v>
      </c>
      <c r="AQ39" s="4" t="str">
        <f t="shared" si="14"/>
        <v>N.A.</v>
      </c>
      <c r="AR39" s="4">
        <f t="shared" si="14"/>
        <v>933.26011749347276</v>
      </c>
    </row>
    <row r="40" spans="1:44" ht="15.75" customHeight="1" thickBot="1" x14ac:dyDescent="0.3">
      <c r="A40" s="6" t="s">
        <v>13</v>
      </c>
      <c r="B40" s="4">
        <v>118650</v>
      </c>
      <c r="C40" s="4"/>
      <c r="D40" s="4">
        <v>17066</v>
      </c>
      <c r="E40" s="4"/>
      <c r="F40" s="4"/>
      <c r="G40" s="4"/>
      <c r="H40" s="4"/>
      <c r="I40" s="4"/>
      <c r="J40" s="4"/>
      <c r="K40" s="4"/>
      <c r="L40" s="3">
        <f t="shared" si="12"/>
        <v>135716</v>
      </c>
      <c r="M40" s="3">
        <f t="shared" si="12"/>
        <v>0</v>
      </c>
      <c r="N40" s="4">
        <f>L40+M40</f>
        <v>135716</v>
      </c>
      <c r="P40" s="6" t="s">
        <v>13</v>
      </c>
      <c r="Q40" s="4">
        <v>163</v>
      </c>
      <c r="R40" s="4">
        <v>0</v>
      </c>
      <c r="S40" s="4">
        <v>53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216</v>
      </c>
      <c r="AB40" s="3">
        <f t="shared" si="13"/>
        <v>0</v>
      </c>
      <c r="AC40" s="4">
        <f>AA40+AB40</f>
        <v>216</v>
      </c>
      <c r="AE40" s="6" t="s">
        <v>13</v>
      </c>
      <c r="AF40" s="4">
        <f t="shared" si="14"/>
        <v>727.91411042944787</v>
      </c>
      <c r="AG40" s="4" t="str">
        <f t="shared" si="14"/>
        <v>N.A.</v>
      </c>
      <c r="AH40" s="4">
        <f t="shared" si="14"/>
        <v>322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628.31481481481478</v>
      </c>
      <c r="AQ40" s="4" t="str">
        <f t="shared" si="14"/>
        <v>N.A.</v>
      </c>
      <c r="AR40" s="4">
        <f t="shared" si="14"/>
        <v>628.31481481481478</v>
      </c>
    </row>
    <row r="41" spans="1:44" ht="15.75" customHeight="1" thickBot="1" x14ac:dyDescent="0.3">
      <c r="A41" s="6" t="s">
        <v>14</v>
      </c>
      <c r="B41" s="4">
        <v>2443735</v>
      </c>
      <c r="C41" s="4">
        <v>17430990</v>
      </c>
      <c r="D41" s="4"/>
      <c r="E41" s="4"/>
      <c r="F41" s="4"/>
      <c r="G41" s="4">
        <v>247680</v>
      </c>
      <c r="H41" s="4"/>
      <c r="I41" s="4">
        <v>2716095</v>
      </c>
      <c r="J41" s="4">
        <v>0</v>
      </c>
      <c r="K41" s="4"/>
      <c r="L41" s="3">
        <f t="shared" si="12"/>
        <v>2443735</v>
      </c>
      <c r="M41" s="3">
        <f t="shared" si="12"/>
        <v>20394765</v>
      </c>
      <c r="N41" s="4">
        <f>L41+M41</f>
        <v>22838500</v>
      </c>
      <c r="P41" s="6" t="s">
        <v>14</v>
      </c>
      <c r="Q41" s="4">
        <v>831</v>
      </c>
      <c r="R41" s="4">
        <v>3526</v>
      </c>
      <c r="S41" s="4">
        <v>0</v>
      </c>
      <c r="T41" s="4">
        <v>0</v>
      </c>
      <c r="U41" s="4">
        <v>0</v>
      </c>
      <c r="V41" s="4">
        <v>144</v>
      </c>
      <c r="W41" s="4">
        <v>0</v>
      </c>
      <c r="X41" s="4">
        <v>197</v>
      </c>
      <c r="Y41" s="4">
        <v>836</v>
      </c>
      <c r="Z41" s="4">
        <v>0</v>
      </c>
      <c r="AA41" s="3">
        <f t="shared" si="13"/>
        <v>1667</v>
      </c>
      <c r="AB41" s="3">
        <f t="shared" si="13"/>
        <v>3867</v>
      </c>
      <c r="AC41" s="4">
        <f>AA41+AB41</f>
        <v>5534</v>
      </c>
      <c r="AE41" s="6" t="s">
        <v>14</v>
      </c>
      <c r="AF41" s="4">
        <f t="shared" si="14"/>
        <v>2940.7160048134779</v>
      </c>
      <c r="AG41" s="4">
        <f t="shared" si="14"/>
        <v>4943.5592739648328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1720</v>
      </c>
      <c r="AL41" s="4" t="str">
        <f t="shared" si="14"/>
        <v>N.A.</v>
      </c>
      <c r="AM41" s="4">
        <f t="shared" si="14"/>
        <v>13787.284263959391</v>
      </c>
      <c r="AN41" s="4">
        <f t="shared" si="14"/>
        <v>0</v>
      </c>
      <c r="AO41" s="4" t="str">
        <f t="shared" si="14"/>
        <v>N.A.</v>
      </c>
      <c r="AP41" s="4">
        <f t="shared" si="14"/>
        <v>1465.9478104379125</v>
      </c>
      <c r="AQ41" s="4">
        <f t="shared" si="14"/>
        <v>5274.0535298681152</v>
      </c>
      <c r="AR41" s="4">
        <f t="shared" si="14"/>
        <v>4126.9425370437293</v>
      </c>
    </row>
    <row r="42" spans="1:44" ht="15.75" customHeight="1" thickBot="1" x14ac:dyDescent="0.3">
      <c r="A42" s="6" t="s">
        <v>15</v>
      </c>
      <c r="B42" s="4">
        <v>183180</v>
      </c>
      <c r="C42" s="4">
        <v>921169.00000000012</v>
      </c>
      <c r="D42" s="4"/>
      <c r="E42" s="4"/>
      <c r="F42" s="4"/>
      <c r="G42" s="4"/>
      <c r="H42" s="4"/>
      <c r="I42" s="4"/>
      <c r="J42" s="4">
        <v>0</v>
      </c>
      <c r="K42" s="4"/>
      <c r="L42" s="3">
        <f t="shared" si="12"/>
        <v>183180</v>
      </c>
      <c r="M42" s="3">
        <f t="shared" si="12"/>
        <v>921169.00000000012</v>
      </c>
      <c r="N42" s="4">
        <f>L42+M42</f>
        <v>1104349</v>
      </c>
      <c r="P42" s="6" t="s">
        <v>15</v>
      </c>
      <c r="Q42" s="4">
        <v>71</v>
      </c>
      <c r="R42" s="4">
        <v>439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142</v>
      </c>
      <c r="Z42" s="4">
        <v>0</v>
      </c>
      <c r="AA42" s="3">
        <f t="shared" si="13"/>
        <v>213</v>
      </c>
      <c r="AB42" s="3">
        <f t="shared" si="13"/>
        <v>439</v>
      </c>
      <c r="AC42" s="4">
        <f>AA42+AB42</f>
        <v>652</v>
      </c>
      <c r="AE42" s="6" t="s">
        <v>15</v>
      </c>
      <c r="AF42" s="4">
        <f t="shared" si="14"/>
        <v>2580</v>
      </c>
      <c r="AG42" s="4">
        <f t="shared" si="14"/>
        <v>2098.3348519362189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860</v>
      </c>
      <c r="AQ42" s="4">
        <f t="shared" si="14"/>
        <v>2098.3348519362189</v>
      </c>
      <c r="AR42" s="4">
        <f t="shared" si="14"/>
        <v>1693.7868098159508</v>
      </c>
    </row>
    <row r="43" spans="1:44" ht="15.75" customHeight="1" thickBot="1" x14ac:dyDescent="0.3">
      <c r="A43" s="7" t="s">
        <v>16</v>
      </c>
      <c r="B43" s="4">
        <v>3194699.9999999995</v>
      </c>
      <c r="C43" s="4">
        <v>18352158.999999996</v>
      </c>
      <c r="D43" s="4">
        <v>17066</v>
      </c>
      <c r="E43" s="4"/>
      <c r="F43" s="4">
        <v>220590</v>
      </c>
      <c r="G43" s="4">
        <v>247680</v>
      </c>
      <c r="H43" s="4">
        <v>2189784.0000000005</v>
      </c>
      <c r="I43" s="4">
        <v>2716095</v>
      </c>
      <c r="J43" s="4">
        <v>0</v>
      </c>
      <c r="K43" s="4"/>
      <c r="L43" s="3">
        <f t="shared" si="12"/>
        <v>5622140</v>
      </c>
      <c r="M43" s="3">
        <f t="shared" si="12"/>
        <v>21315933.999999996</v>
      </c>
      <c r="N43" s="4"/>
      <c r="P43" s="7" t="s">
        <v>16</v>
      </c>
      <c r="Q43" s="4">
        <f t="shared" ref="Q43:Z43" si="15">SUM(Q39:Q42)</f>
        <v>1358</v>
      </c>
      <c r="R43" s="4">
        <f t="shared" si="15"/>
        <v>3965</v>
      </c>
      <c r="S43" s="4">
        <f t="shared" si="15"/>
        <v>53</v>
      </c>
      <c r="T43" s="4">
        <f t="shared" si="15"/>
        <v>0</v>
      </c>
      <c r="U43" s="4">
        <f t="shared" si="15"/>
        <v>171</v>
      </c>
      <c r="V43" s="4">
        <f t="shared" si="15"/>
        <v>144</v>
      </c>
      <c r="W43" s="4">
        <f t="shared" si="15"/>
        <v>2170</v>
      </c>
      <c r="X43" s="4">
        <f t="shared" si="15"/>
        <v>197</v>
      </c>
      <c r="Y43" s="4">
        <f t="shared" si="15"/>
        <v>1408</v>
      </c>
      <c r="Z43" s="4">
        <f t="shared" si="15"/>
        <v>0</v>
      </c>
      <c r="AA43" s="3">
        <f t="shared" si="13"/>
        <v>5160</v>
      </c>
      <c r="AB43" s="3">
        <f t="shared" si="13"/>
        <v>4306</v>
      </c>
      <c r="AC43" s="4"/>
      <c r="AE43" s="7" t="s">
        <v>16</v>
      </c>
      <c r="AF43" s="4">
        <f t="shared" ref="AF43:AQ43" si="16">IFERROR(B43/Q43, "N.A.")</f>
        <v>2352.5036818851249</v>
      </c>
      <c r="AG43" s="4">
        <f t="shared" si="16"/>
        <v>4628.5394703656993</v>
      </c>
      <c r="AH43" s="4">
        <f t="shared" si="16"/>
        <v>322</v>
      </c>
      <c r="AI43" s="4" t="str">
        <f t="shared" si="16"/>
        <v>N.A.</v>
      </c>
      <c r="AJ43" s="4">
        <f t="shared" si="16"/>
        <v>1290</v>
      </c>
      <c r="AK43" s="4">
        <f t="shared" si="16"/>
        <v>1720</v>
      </c>
      <c r="AL43" s="4">
        <f t="shared" si="16"/>
        <v>1009.1170506912445</v>
      </c>
      <c r="AM43" s="4">
        <f t="shared" si="16"/>
        <v>13787.284263959391</v>
      </c>
      <c r="AN43" s="4">
        <f t="shared" si="16"/>
        <v>0</v>
      </c>
      <c r="AO43" s="4" t="str">
        <f t="shared" si="16"/>
        <v>N.A.</v>
      </c>
      <c r="AP43" s="4">
        <f t="shared" si="16"/>
        <v>1089.562015503876</v>
      </c>
      <c r="AQ43" s="4">
        <f t="shared" si="16"/>
        <v>4950.2865768694837</v>
      </c>
      <c r="AR43" s="4"/>
    </row>
    <row r="44" spans="1:44" ht="15.75" thickBot="1" x14ac:dyDescent="0.3">
      <c r="A44" s="8" t="s">
        <v>0</v>
      </c>
      <c r="B44" s="39">
        <f>B43+C43</f>
        <v>21546858.999999996</v>
      </c>
      <c r="C44" s="40"/>
      <c r="D44" s="39">
        <f>D43+E43</f>
        <v>17066</v>
      </c>
      <c r="E44" s="40"/>
      <c r="F44" s="39">
        <f>F43+G43</f>
        <v>468270</v>
      </c>
      <c r="G44" s="40"/>
      <c r="H44" s="39">
        <f>H43+I43</f>
        <v>4905879</v>
      </c>
      <c r="I44" s="40"/>
      <c r="J44" s="39">
        <f>J43+K43</f>
        <v>0</v>
      </c>
      <c r="K44" s="40"/>
      <c r="L44" s="5"/>
      <c r="M44" s="2"/>
      <c r="N44" s="1">
        <f>B44+D44+F44+H44+J44</f>
        <v>26938073.999999996</v>
      </c>
      <c r="P44" s="8" t="s">
        <v>0</v>
      </c>
      <c r="Q44" s="39">
        <f>Q43+R43</f>
        <v>5323</v>
      </c>
      <c r="R44" s="40"/>
      <c r="S44" s="39">
        <f>S43+T43</f>
        <v>53</v>
      </c>
      <c r="T44" s="40"/>
      <c r="U44" s="39">
        <f>U43+V43</f>
        <v>315</v>
      </c>
      <c r="V44" s="40"/>
      <c r="W44" s="39">
        <f>W43+X43</f>
        <v>2367</v>
      </c>
      <c r="X44" s="40"/>
      <c r="Y44" s="39">
        <f>Y43+Z43</f>
        <v>1408</v>
      </c>
      <c r="Z44" s="40"/>
      <c r="AA44" s="5"/>
      <c r="AB44" s="2"/>
      <c r="AC44" s="1">
        <f>Q44+S44+U44+W44+Y44</f>
        <v>9466</v>
      </c>
      <c r="AE44" s="8" t="s">
        <v>0</v>
      </c>
      <c r="AF44" s="41">
        <f>IFERROR(B44/Q44,"N.A.")</f>
        <v>4047.8788277287235</v>
      </c>
      <c r="AG44" s="42"/>
      <c r="AH44" s="41">
        <f>IFERROR(D44/S44,"N.A.")</f>
        <v>322</v>
      </c>
      <c r="AI44" s="42"/>
      <c r="AJ44" s="41">
        <f>IFERROR(F44/U44,"N.A.")</f>
        <v>1486.5714285714287</v>
      </c>
      <c r="AK44" s="42"/>
      <c r="AL44" s="41">
        <f>IFERROR(H44/W44,"N.A.")</f>
        <v>2072.6147021546262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2845.7716036340585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3993200</v>
      </c>
      <c r="C15" s="4"/>
      <c r="D15" s="4">
        <v>1613360</v>
      </c>
      <c r="E15" s="4"/>
      <c r="F15" s="4">
        <v>13426800</v>
      </c>
      <c r="G15" s="4"/>
      <c r="H15" s="4">
        <v>864300</v>
      </c>
      <c r="I15" s="4"/>
      <c r="J15" s="4">
        <v>0</v>
      </c>
      <c r="K15" s="4"/>
      <c r="L15" s="3">
        <f t="shared" ref="L15:M18" si="0">B15+D15+F15+H15+J15</f>
        <v>19897660</v>
      </c>
      <c r="M15" s="3">
        <f t="shared" si="0"/>
        <v>0</v>
      </c>
      <c r="N15" s="4">
        <f>L15+M15</f>
        <v>19897660</v>
      </c>
      <c r="P15" s="6" t="s">
        <v>12</v>
      </c>
      <c r="Q15" s="4">
        <v>536</v>
      </c>
      <c r="R15" s="4">
        <v>0</v>
      </c>
      <c r="S15" s="4">
        <v>268</v>
      </c>
      <c r="T15" s="4">
        <v>0</v>
      </c>
      <c r="U15" s="4">
        <v>536</v>
      </c>
      <c r="V15" s="4">
        <v>0</v>
      </c>
      <c r="W15" s="4">
        <v>536</v>
      </c>
      <c r="X15" s="4">
        <v>0</v>
      </c>
      <c r="Y15" s="4">
        <v>536</v>
      </c>
      <c r="Z15" s="4">
        <v>0</v>
      </c>
      <c r="AA15" s="3">
        <f t="shared" ref="AA15:AB19" si="1">Q15+S15+U15+W15+Y15</f>
        <v>2412</v>
      </c>
      <c r="AB15" s="3">
        <f t="shared" si="1"/>
        <v>0</v>
      </c>
      <c r="AC15" s="4">
        <f>AA15+AB15</f>
        <v>2412</v>
      </c>
      <c r="AE15" s="6" t="s">
        <v>12</v>
      </c>
      <c r="AF15" s="4">
        <f t="shared" ref="AF15:AR18" si="2">IFERROR(B15/Q15, "N.A.")</f>
        <v>7450</v>
      </c>
      <c r="AG15" s="4" t="str">
        <f t="shared" si="2"/>
        <v>N.A.</v>
      </c>
      <c r="AH15" s="4">
        <f t="shared" si="2"/>
        <v>6020</v>
      </c>
      <c r="AI15" s="4" t="str">
        <f t="shared" si="2"/>
        <v>N.A.</v>
      </c>
      <c r="AJ15" s="4">
        <f t="shared" si="2"/>
        <v>25050</v>
      </c>
      <c r="AK15" s="4" t="str">
        <f t="shared" si="2"/>
        <v>N.A.</v>
      </c>
      <c r="AL15" s="4">
        <f t="shared" si="2"/>
        <v>1612.5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8249.4444444444453</v>
      </c>
      <c r="AQ15" s="4" t="str">
        <f t="shared" si="2"/>
        <v>N.A.</v>
      </c>
      <c r="AR15" s="4">
        <f t="shared" si="2"/>
        <v>8249.4444444444453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8417880</v>
      </c>
      <c r="C17" s="4">
        <v>19723192</v>
      </c>
      <c r="D17" s="4">
        <v>938000</v>
      </c>
      <c r="E17" s="4"/>
      <c r="F17" s="4"/>
      <c r="G17" s="4">
        <v>10720000</v>
      </c>
      <c r="H17" s="4"/>
      <c r="I17" s="4"/>
      <c r="J17" s="4">
        <v>0</v>
      </c>
      <c r="K17" s="4"/>
      <c r="L17" s="3">
        <f t="shared" si="0"/>
        <v>9355880</v>
      </c>
      <c r="M17" s="3">
        <f t="shared" si="0"/>
        <v>30443192</v>
      </c>
      <c r="N17" s="4">
        <f>L17+M17</f>
        <v>39799072</v>
      </c>
      <c r="P17" s="6" t="s">
        <v>14</v>
      </c>
      <c r="Q17" s="4">
        <v>2412</v>
      </c>
      <c r="R17" s="4">
        <v>4288</v>
      </c>
      <c r="S17" s="4">
        <v>268</v>
      </c>
      <c r="T17" s="4">
        <v>0</v>
      </c>
      <c r="U17" s="4">
        <v>0</v>
      </c>
      <c r="V17" s="4">
        <v>536</v>
      </c>
      <c r="W17" s="4">
        <v>0</v>
      </c>
      <c r="X17" s="4">
        <v>0</v>
      </c>
      <c r="Y17" s="4">
        <v>268</v>
      </c>
      <c r="Z17" s="4">
        <v>0</v>
      </c>
      <c r="AA17" s="3">
        <f t="shared" si="1"/>
        <v>2948</v>
      </c>
      <c r="AB17" s="3">
        <f t="shared" si="1"/>
        <v>4824</v>
      </c>
      <c r="AC17" s="4">
        <f>AA17+AB17</f>
        <v>7772</v>
      </c>
      <c r="AE17" s="6" t="s">
        <v>14</v>
      </c>
      <c r="AF17" s="4">
        <f t="shared" si="2"/>
        <v>3490</v>
      </c>
      <c r="AG17" s="4">
        <f t="shared" si="2"/>
        <v>4599.625</v>
      </c>
      <c r="AH17" s="4">
        <f t="shared" si="2"/>
        <v>3500</v>
      </c>
      <c r="AI17" s="4" t="str">
        <f t="shared" si="2"/>
        <v>N.A.</v>
      </c>
      <c r="AJ17" s="4" t="str">
        <f t="shared" si="2"/>
        <v>N.A.</v>
      </c>
      <c r="AK17" s="4">
        <f t="shared" si="2"/>
        <v>20000</v>
      </c>
      <c r="AL17" s="4" t="str">
        <f t="shared" si="2"/>
        <v>N.A.</v>
      </c>
      <c r="AM17" s="4" t="str">
        <f t="shared" si="2"/>
        <v>N.A.</v>
      </c>
      <c r="AN17" s="4">
        <f t="shared" si="2"/>
        <v>0</v>
      </c>
      <c r="AO17" s="4" t="str">
        <f t="shared" si="2"/>
        <v>N.A.</v>
      </c>
      <c r="AP17" s="4">
        <f t="shared" si="2"/>
        <v>3173.6363636363635</v>
      </c>
      <c r="AQ17" s="4">
        <f t="shared" si="2"/>
        <v>6310.7777777777774</v>
      </c>
      <c r="AR17" s="4">
        <f t="shared" si="2"/>
        <v>5120.8275862068967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>
        <v>749060</v>
      </c>
      <c r="I18" s="4"/>
      <c r="J18" s="4"/>
      <c r="K18" s="4"/>
      <c r="L18" s="3">
        <f t="shared" si="0"/>
        <v>749060</v>
      </c>
      <c r="M18" s="3">
        <f t="shared" si="0"/>
        <v>0</v>
      </c>
      <c r="N18" s="4">
        <f>L18+M18</f>
        <v>749060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268</v>
      </c>
      <c r="X18" s="4">
        <v>0</v>
      </c>
      <c r="Y18" s="4">
        <v>0</v>
      </c>
      <c r="Z18" s="4">
        <v>0</v>
      </c>
      <c r="AA18" s="3">
        <f t="shared" si="1"/>
        <v>268</v>
      </c>
      <c r="AB18" s="3">
        <f t="shared" si="1"/>
        <v>0</v>
      </c>
      <c r="AC18" s="4">
        <f>AA18+AB18</f>
        <v>268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2795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2795</v>
      </c>
      <c r="AQ18" s="4" t="str">
        <f t="shared" si="2"/>
        <v>N.A.</v>
      </c>
      <c r="AR18" s="4">
        <f t="shared" si="2"/>
        <v>2795</v>
      </c>
    </row>
    <row r="19" spans="1:44" ht="15.75" customHeight="1" thickBot="1" x14ac:dyDescent="0.3">
      <c r="A19" s="7" t="s">
        <v>16</v>
      </c>
      <c r="B19" s="4">
        <v>12411080</v>
      </c>
      <c r="C19" s="4">
        <v>19723192</v>
      </c>
      <c r="D19" s="4">
        <v>2551360</v>
      </c>
      <c r="E19" s="4">
        <v>0</v>
      </c>
      <c r="F19" s="4">
        <v>13426800</v>
      </c>
      <c r="G19" s="4">
        <v>10720000</v>
      </c>
      <c r="H19" s="4">
        <v>1613360</v>
      </c>
      <c r="I19" s="4">
        <v>0</v>
      </c>
      <c r="J19" s="4">
        <v>0</v>
      </c>
      <c r="K19" s="4">
        <v>0</v>
      </c>
      <c r="L19" s="3">
        <f t="shared" ref="L19:M19" si="3">SUM(L15:L18)</f>
        <v>30002600</v>
      </c>
      <c r="M19" s="3">
        <f t="shared" si="3"/>
        <v>30443192</v>
      </c>
      <c r="N19" s="4"/>
      <c r="P19" s="7" t="s">
        <v>16</v>
      </c>
      <c r="Q19" s="4">
        <f t="shared" ref="Q19:Z19" si="4">SUM(Q15:Q18)</f>
        <v>2948</v>
      </c>
      <c r="R19" s="4">
        <f t="shared" si="4"/>
        <v>4288</v>
      </c>
      <c r="S19" s="4">
        <f t="shared" si="4"/>
        <v>536</v>
      </c>
      <c r="T19" s="4">
        <f t="shared" si="4"/>
        <v>0</v>
      </c>
      <c r="U19" s="4">
        <f t="shared" si="4"/>
        <v>536</v>
      </c>
      <c r="V19" s="4">
        <f t="shared" si="4"/>
        <v>536</v>
      </c>
      <c r="W19" s="4">
        <f t="shared" si="4"/>
        <v>804</v>
      </c>
      <c r="X19" s="4">
        <f t="shared" si="4"/>
        <v>0</v>
      </c>
      <c r="Y19" s="4">
        <f t="shared" si="4"/>
        <v>804</v>
      </c>
      <c r="Z19" s="4">
        <f t="shared" si="4"/>
        <v>0</v>
      </c>
      <c r="AA19" s="3">
        <f t="shared" si="1"/>
        <v>5628</v>
      </c>
      <c r="AB19" s="3">
        <f t="shared" si="1"/>
        <v>4824</v>
      </c>
      <c r="AC19" s="4"/>
      <c r="AE19" s="7" t="s">
        <v>16</v>
      </c>
      <c r="AF19" s="4">
        <f t="shared" ref="AF19:AQ19" si="5">IFERROR(B19/Q19, "N.A.")</f>
        <v>4210</v>
      </c>
      <c r="AG19" s="4">
        <f t="shared" si="5"/>
        <v>4599.625</v>
      </c>
      <c r="AH19" s="4">
        <f t="shared" si="5"/>
        <v>4760</v>
      </c>
      <c r="AI19" s="4" t="str">
        <f t="shared" si="5"/>
        <v>N.A.</v>
      </c>
      <c r="AJ19" s="4">
        <f t="shared" si="5"/>
        <v>25050</v>
      </c>
      <c r="AK19" s="4">
        <f t="shared" si="5"/>
        <v>20000</v>
      </c>
      <c r="AL19" s="4">
        <f t="shared" si="5"/>
        <v>2006.6666666666667</v>
      </c>
      <c r="AM19" s="4" t="str">
        <f t="shared" si="5"/>
        <v>N.A.</v>
      </c>
      <c r="AN19" s="4">
        <f t="shared" si="5"/>
        <v>0</v>
      </c>
      <c r="AO19" s="4" t="str">
        <f t="shared" si="5"/>
        <v>N.A.</v>
      </c>
      <c r="AP19" s="4">
        <f t="shared" si="5"/>
        <v>5330.9523809523807</v>
      </c>
      <c r="AQ19" s="4">
        <f t="shared" si="5"/>
        <v>6310.7777777777774</v>
      </c>
      <c r="AR19" s="4"/>
    </row>
    <row r="20" spans="1:44" ht="15.75" thickBot="1" x14ac:dyDescent="0.3">
      <c r="A20" s="8" t="s">
        <v>0</v>
      </c>
      <c r="B20" s="39">
        <f>B19+C19</f>
        <v>32134272</v>
      </c>
      <c r="C20" s="40"/>
      <c r="D20" s="39">
        <f>D19+E19</f>
        <v>2551360</v>
      </c>
      <c r="E20" s="40"/>
      <c r="F20" s="39">
        <f>F19+G19</f>
        <v>24146800</v>
      </c>
      <c r="G20" s="40"/>
      <c r="H20" s="39">
        <f>H19+I19</f>
        <v>1613360</v>
      </c>
      <c r="I20" s="40"/>
      <c r="J20" s="39">
        <f>J19+K19</f>
        <v>0</v>
      </c>
      <c r="K20" s="40"/>
      <c r="L20" s="5"/>
      <c r="M20" s="2"/>
      <c r="N20" s="1">
        <f>B20+D20+F20+H20+J20</f>
        <v>60445792</v>
      </c>
      <c r="P20" s="8" t="s">
        <v>0</v>
      </c>
      <c r="Q20" s="39">
        <f>Q19+R19</f>
        <v>7236</v>
      </c>
      <c r="R20" s="40"/>
      <c r="S20" s="39">
        <f>S19+T19</f>
        <v>536</v>
      </c>
      <c r="T20" s="40"/>
      <c r="U20" s="39">
        <f>U19+V19</f>
        <v>1072</v>
      </c>
      <c r="V20" s="40"/>
      <c r="W20" s="39">
        <f>W19+X19</f>
        <v>804</v>
      </c>
      <c r="X20" s="40"/>
      <c r="Y20" s="39">
        <f>Y19+Z19</f>
        <v>804</v>
      </c>
      <c r="Z20" s="40"/>
      <c r="AA20" s="5"/>
      <c r="AB20" s="2"/>
      <c r="AC20" s="1">
        <f>Q20+S20+U20+W20+Y20</f>
        <v>10452</v>
      </c>
      <c r="AE20" s="8" t="s">
        <v>0</v>
      </c>
      <c r="AF20" s="41">
        <f>IFERROR(B20/Q20,"N.A.")</f>
        <v>4440.8888888888887</v>
      </c>
      <c r="AG20" s="42"/>
      <c r="AH20" s="41">
        <f>IFERROR(D20/S20,"N.A.")</f>
        <v>4760</v>
      </c>
      <c r="AI20" s="42"/>
      <c r="AJ20" s="41">
        <f>IFERROR(F20/U20,"N.A.")</f>
        <v>22525</v>
      </c>
      <c r="AK20" s="42"/>
      <c r="AL20" s="41">
        <f>IFERROR(H20/W20,"N.A.")</f>
        <v>2006.6666666666667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5783.1794871794873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3993200</v>
      </c>
      <c r="C27" s="4"/>
      <c r="D27" s="4">
        <v>1613360</v>
      </c>
      <c r="E27" s="4"/>
      <c r="F27" s="4">
        <v>13426800</v>
      </c>
      <c r="G27" s="4"/>
      <c r="H27" s="4"/>
      <c r="I27" s="4"/>
      <c r="J27" s="4"/>
      <c r="K27" s="4"/>
      <c r="L27" s="3">
        <f t="shared" ref="L27:M31" si="6">B27+D27+F27+H27+J27</f>
        <v>19033360</v>
      </c>
      <c r="M27" s="3">
        <f t="shared" si="6"/>
        <v>0</v>
      </c>
      <c r="N27" s="4">
        <f>L27+M27</f>
        <v>19033360</v>
      </c>
      <c r="P27" s="6" t="s">
        <v>12</v>
      </c>
      <c r="Q27" s="4">
        <v>536</v>
      </c>
      <c r="R27" s="4">
        <v>0</v>
      </c>
      <c r="S27" s="4">
        <v>268</v>
      </c>
      <c r="T27" s="4">
        <v>0</v>
      </c>
      <c r="U27" s="4">
        <v>536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3">
        <f t="shared" ref="AA27:AB31" si="7">Q27+S27+U27+W27+Y27</f>
        <v>1340</v>
      </c>
      <c r="AB27" s="3">
        <f t="shared" si="7"/>
        <v>0</v>
      </c>
      <c r="AC27" s="4">
        <f>AA27+AB27</f>
        <v>1340</v>
      </c>
      <c r="AE27" s="6" t="s">
        <v>12</v>
      </c>
      <c r="AF27" s="4">
        <f t="shared" ref="AF27:AR30" si="8">IFERROR(B27/Q27, "N.A.")</f>
        <v>7450</v>
      </c>
      <c r="AG27" s="4" t="str">
        <f t="shared" si="8"/>
        <v>N.A.</v>
      </c>
      <c r="AH27" s="4">
        <f t="shared" si="8"/>
        <v>6020</v>
      </c>
      <c r="AI27" s="4" t="str">
        <f t="shared" si="8"/>
        <v>N.A.</v>
      </c>
      <c r="AJ27" s="4">
        <f t="shared" si="8"/>
        <v>25050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14204</v>
      </c>
      <c r="AQ27" s="4" t="str">
        <f t="shared" si="8"/>
        <v>N.A.</v>
      </c>
      <c r="AR27" s="4">
        <f t="shared" si="8"/>
        <v>14204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4944600</v>
      </c>
      <c r="C29" s="4">
        <v>11561520</v>
      </c>
      <c r="D29" s="4">
        <v>938000</v>
      </c>
      <c r="E29" s="4"/>
      <c r="F29" s="4"/>
      <c r="G29" s="4">
        <v>10720000</v>
      </c>
      <c r="H29" s="4"/>
      <c r="I29" s="4"/>
      <c r="J29" s="4"/>
      <c r="K29" s="4"/>
      <c r="L29" s="3">
        <f t="shared" si="6"/>
        <v>5882600</v>
      </c>
      <c r="M29" s="3">
        <f t="shared" si="6"/>
        <v>22281520</v>
      </c>
      <c r="N29" s="4">
        <f>L29+M29</f>
        <v>28164120</v>
      </c>
      <c r="P29" s="6" t="s">
        <v>14</v>
      </c>
      <c r="Q29" s="4">
        <v>1072</v>
      </c>
      <c r="R29" s="4">
        <v>2412</v>
      </c>
      <c r="S29" s="4">
        <v>268</v>
      </c>
      <c r="T29" s="4">
        <v>0</v>
      </c>
      <c r="U29" s="4">
        <v>0</v>
      </c>
      <c r="V29" s="4">
        <v>536</v>
      </c>
      <c r="W29" s="4">
        <v>0</v>
      </c>
      <c r="X29" s="4">
        <v>0</v>
      </c>
      <c r="Y29" s="4">
        <v>0</v>
      </c>
      <c r="Z29" s="4">
        <v>0</v>
      </c>
      <c r="AA29" s="3">
        <f t="shared" si="7"/>
        <v>1340</v>
      </c>
      <c r="AB29" s="3">
        <f t="shared" si="7"/>
        <v>2948</v>
      </c>
      <c r="AC29" s="4">
        <f>AA29+AB29</f>
        <v>4288</v>
      </c>
      <c r="AE29" s="6" t="s">
        <v>14</v>
      </c>
      <c r="AF29" s="4">
        <f t="shared" si="8"/>
        <v>4612.5</v>
      </c>
      <c r="AG29" s="4">
        <f t="shared" si="8"/>
        <v>4793.333333333333</v>
      </c>
      <c r="AH29" s="4">
        <f t="shared" si="8"/>
        <v>3500</v>
      </c>
      <c r="AI29" s="4" t="str">
        <f t="shared" si="8"/>
        <v>N.A.</v>
      </c>
      <c r="AJ29" s="4" t="str">
        <f t="shared" si="8"/>
        <v>N.A.</v>
      </c>
      <c r="AK29" s="4">
        <f t="shared" si="8"/>
        <v>20000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>
        <f t="shared" si="8"/>
        <v>4390</v>
      </c>
      <c r="AQ29" s="4">
        <f t="shared" si="8"/>
        <v>7558.181818181818</v>
      </c>
      <c r="AR29" s="4">
        <f t="shared" si="8"/>
        <v>6568.125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>
        <v>749060</v>
      </c>
      <c r="I30" s="4"/>
      <c r="J30" s="4"/>
      <c r="K30" s="4"/>
      <c r="L30" s="3">
        <f t="shared" si="6"/>
        <v>749060</v>
      </c>
      <c r="M30" s="3">
        <f t="shared" si="6"/>
        <v>0</v>
      </c>
      <c r="N30" s="4">
        <f>L30+M30</f>
        <v>749060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268</v>
      </c>
      <c r="X30" s="4">
        <v>0</v>
      </c>
      <c r="Y30" s="4">
        <v>0</v>
      </c>
      <c r="Z30" s="4">
        <v>0</v>
      </c>
      <c r="AA30" s="3">
        <f t="shared" si="7"/>
        <v>268</v>
      </c>
      <c r="AB30" s="3">
        <f t="shared" si="7"/>
        <v>0</v>
      </c>
      <c r="AC30" s="4">
        <f>AA30+AB30</f>
        <v>268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>
        <f t="shared" si="8"/>
        <v>2795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>
        <f t="shared" si="8"/>
        <v>2795</v>
      </c>
      <c r="AQ30" s="4" t="str">
        <f t="shared" si="8"/>
        <v>N.A.</v>
      </c>
      <c r="AR30" s="4">
        <f t="shared" si="8"/>
        <v>2795</v>
      </c>
    </row>
    <row r="31" spans="1:44" ht="15.75" customHeight="1" thickBot="1" x14ac:dyDescent="0.3">
      <c r="A31" s="7" t="s">
        <v>16</v>
      </c>
      <c r="B31" s="4">
        <v>8937800</v>
      </c>
      <c r="C31" s="4">
        <v>11561520</v>
      </c>
      <c r="D31" s="4">
        <v>2551360</v>
      </c>
      <c r="E31" s="4">
        <v>0</v>
      </c>
      <c r="F31" s="4">
        <v>13426800</v>
      </c>
      <c r="G31" s="4">
        <v>10720000</v>
      </c>
      <c r="H31" s="4">
        <v>749060</v>
      </c>
      <c r="I31" s="4">
        <v>0</v>
      </c>
      <c r="J31" s="4">
        <v>0</v>
      </c>
      <c r="K31" s="4">
        <v>0</v>
      </c>
      <c r="L31" s="3">
        <f t="shared" si="6"/>
        <v>25665020</v>
      </c>
      <c r="M31" s="3">
        <f t="shared" si="6"/>
        <v>22281520</v>
      </c>
      <c r="N31" s="4"/>
      <c r="P31" s="7" t="s">
        <v>16</v>
      </c>
      <c r="Q31" s="4">
        <f t="shared" ref="Q31:Z31" si="9">SUM(Q27:Q30)</f>
        <v>1608</v>
      </c>
      <c r="R31" s="4">
        <f t="shared" si="9"/>
        <v>2412</v>
      </c>
      <c r="S31" s="4">
        <f t="shared" si="9"/>
        <v>536</v>
      </c>
      <c r="T31" s="4">
        <f t="shared" si="9"/>
        <v>0</v>
      </c>
      <c r="U31" s="4">
        <f t="shared" si="9"/>
        <v>536</v>
      </c>
      <c r="V31" s="4">
        <f t="shared" si="9"/>
        <v>536</v>
      </c>
      <c r="W31" s="4">
        <f t="shared" si="9"/>
        <v>268</v>
      </c>
      <c r="X31" s="4">
        <f t="shared" si="9"/>
        <v>0</v>
      </c>
      <c r="Y31" s="4">
        <f t="shared" si="9"/>
        <v>0</v>
      </c>
      <c r="Z31" s="4">
        <f t="shared" si="9"/>
        <v>0</v>
      </c>
      <c r="AA31" s="3">
        <f t="shared" si="7"/>
        <v>2948</v>
      </c>
      <c r="AB31" s="3">
        <f t="shared" si="7"/>
        <v>2948</v>
      </c>
      <c r="AC31" s="4"/>
      <c r="AE31" s="7" t="s">
        <v>16</v>
      </c>
      <c r="AF31" s="4">
        <f t="shared" ref="AF31:AQ31" si="10">IFERROR(B31/Q31, "N.A.")</f>
        <v>5558.333333333333</v>
      </c>
      <c r="AG31" s="4">
        <f t="shared" si="10"/>
        <v>4793.333333333333</v>
      </c>
      <c r="AH31" s="4">
        <f t="shared" si="10"/>
        <v>4760</v>
      </c>
      <c r="AI31" s="4" t="str">
        <f t="shared" si="10"/>
        <v>N.A.</v>
      </c>
      <c r="AJ31" s="4">
        <f t="shared" si="10"/>
        <v>25050</v>
      </c>
      <c r="AK31" s="4">
        <f t="shared" si="10"/>
        <v>20000</v>
      </c>
      <c r="AL31" s="4">
        <f t="shared" si="10"/>
        <v>2795</v>
      </c>
      <c r="AM31" s="4" t="str">
        <f t="shared" si="10"/>
        <v>N.A.</v>
      </c>
      <c r="AN31" s="4" t="str">
        <f t="shared" si="10"/>
        <v>N.A.</v>
      </c>
      <c r="AO31" s="4" t="str">
        <f t="shared" si="10"/>
        <v>N.A.</v>
      </c>
      <c r="AP31" s="4">
        <f t="shared" si="10"/>
        <v>8705.9090909090901</v>
      </c>
      <c r="AQ31" s="4">
        <f t="shared" si="10"/>
        <v>7558.181818181818</v>
      </c>
      <c r="AR31" s="4"/>
    </row>
    <row r="32" spans="1:44" ht="15.75" thickBot="1" x14ac:dyDescent="0.3">
      <c r="A32" s="8" t="s">
        <v>0</v>
      </c>
      <c r="B32" s="39">
        <f>B31+C31</f>
        <v>20499320</v>
      </c>
      <c r="C32" s="40"/>
      <c r="D32" s="39">
        <f>D31+E31</f>
        <v>2551360</v>
      </c>
      <c r="E32" s="40"/>
      <c r="F32" s="39">
        <f>F31+G31</f>
        <v>24146800</v>
      </c>
      <c r="G32" s="40"/>
      <c r="H32" s="39">
        <f>H31+I31</f>
        <v>749060</v>
      </c>
      <c r="I32" s="40"/>
      <c r="J32" s="39">
        <f>J31+K31</f>
        <v>0</v>
      </c>
      <c r="K32" s="40"/>
      <c r="L32" s="5"/>
      <c r="M32" s="2"/>
      <c r="N32" s="1">
        <f>B32+D32+F32+H32+J32</f>
        <v>47946540</v>
      </c>
      <c r="P32" s="8" t="s">
        <v>0</v>
      </c>
      <c r="Q32" s="39">
        <f>Q31+R31</f>
        <v>4020</v>
      </c>
      <c r="R32" s="40"/>
      <c r="S32" s="39">
        <f>S31+T31</f>
        <v>536</v>
      </c>
      <c r="T32" s="40"/>
      <c r="U32" s="39">
        <f>U31+V31</f>
        <v>1072</v>
      </c>
      <c r="V32" s="40"/>
      <c r="W32" s="39">
        <f>W31+X31</f>
        <v>268</v>
      </c>
      <c r="X32" s="40"/>
      <c r="Y32" s="39">
        <f>Y31+Z31</f>
        <v>0</v>
      </c>
      <c r="Z32" s="40"/>
      <c r="AA32" s="5"/>
      <c r="AB32" s="2"/>
      <c r="AC32" s="1">
        <f>Q32+S32+U32+W32+Y32</f>
        <v>5896</v>
      </c>
      <c r="AE32" s="8" t="s">
        <v>0</v>
      </c>
      <c r="AF32" s="41">
        <f>IFERROR(B32/Q32,"N.A.")</f>
        <v>5099.333333333333</v>
      </c>
      <c r="AG32" s="42"/>
      <c r="AH32" s="41">
        <f>IFERROR(D32/S32,"N.A.")</f>
        <v>4760</v>
      </c>
      <c r="AI32" s="42"/>
      <c r="AJ32" s="41">
        <f>IFERROR(F32/U32,"N.A.")</f>
        <v>22525</v>
      </c>
      <c r="AK32" s="42"/>
      <c r="AL32" s="41">
        <f>IFERROR(H32/W32,"N.A.")</f>
        <v>2795</v>
      </c>
      <c r="AM32" s="42"/>
      <c r="AN32" s="41" t="str">
        <f>IFERROR(J32/Y32,"N.A.")</f>
        <v>N.A.</v>
      </c>
      <c r="AO32" s="42"/>
      <c r="AP32" s="5"/>
      <c r="AQ32" s="2"/>
      <c r="AR32" s="4">
        <f>IFERROR(N32/AC32, "N.A.")</f>
        <v>8132.045454545455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864300</v>
      </c>
      <c r="I39" s="4"/>
      <c r="J39" s="4">
        <v>0</v>
      </c>
      <c r="K39" s="4"/>
      <c r="L39" s="3">
        <f t="shared" ref="L39:M43" si="11">B39+D39+F39+H39+J39</f>
        <v>864300</v>
      </c>
      <c r="M39" s="3">
        <f t="shared" si="11"/>
        <v>0</v>
      </c>
      <c r="N39" s="4">
        <f>L39+M39</f>
        <v>864300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536</v>
      </c>
      <c r="X39" s="4">
        <v>0</v>
      </c>
      <c r="Y39" s="4">
        <v>536</v>
      </c>
      <c r="Z39" s="4">
        <v>0</v>
      </c>
      <c r="AA39" s="3">
        <f t="shared" ref="AA39:AB43" si="12">Q39+S39+U39+W39+Y39</f>
        <v>1072</v>
      </c>
      <c r="AB39" s="3">
        <f t="shared" si="12"/>
        <v>0</v>
      </c>
      <c r="AC39" s="4">
        <f>AA39+AB39</f>
        <v>1072</v>
      </c>
      <c r="AE39" s="6" t="s">
        <v>12</v>
      </c>
      <c r="AF39" s="4" t="str">
        <f t="shared" ref="AF39:AR42" si="13">IFERROR(B39/Q39, "N.A.")</f>
        <v>N.A.</v>
      </c>
      <c r="AG39" s="4" t="str">
        <f t="shared" si="13"/>
        <v>N.A.</v>
      </c>
      <c r="AH39" s="4" t="str">
        <f t="shared" si="13"/>
        <v>N.A.</v>
      </c>
      <c r="AI39" s="4" t="str">
        <f t="shared" si="13"/>
        <v>N.A.</v>
      </c>
      <c r="AJ39" s="4" t="str">
        <f t="shared" si="13"/>
        <v>N.A.</v>
      </c>
      <c r="AK39" s="4" t="str">
        <f t="shared" si="13"/>
        <v>N.A.</v>
      </c>
      <c r="AL39" s="4">
        <f t="shared" si="13"/>
        <v>1612.5</v>
      </c>
      <c r="AM39" s="4" t="str">
        <f t="shared" si="13"/>
        <v>N.A.</v>
      </c>
      <c r="AN39" s="4">
        <f t="shared" si="13"/>
        <v>0</v>
      </c>
      <c r="AO39" s="4" t="str">
        <f t="shared" si="13"/>
        <v>N.A.</v>
      </c>
      <c r="AP39" s="4">
        <f t="shared" si="13"/>
        <v>806.25</v>
      </c>
      <c r="AQ39" s="4" t="str">
        <f t="shared" si="13"/>
        <v>N.A.</v>
      </c>
      <c r="AR39" s="4">
        <f t="shared" si="13"/>
        <v>806.25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1"/>
        <v>0</v>
      </c>
      <c r="M40" s="3">
        <f t="shared" si="11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2"/>
        <v>0</v>
      </c>
      <c r="AB40" s="3">
        <f t="shared" si="12"/>
        <v>0</v>
      </c>
      <c r="AC40" s="4">
        <f>AA40+AB40</f>
        <v>0</v>
      </c>
      <c r="AE40" s="6" t="s">
        <v>13</v>
      </c>
      <c r="AF40" s="4" t="str">
        <f t="shared" si="13"/>
        <v>N.A.</v>
      </c>
      <c r="AG40" s="4" t="str">
        <f t="shared" si="13"/>
        <v>N.A.</v>
      </c>
      <c r="AH40" s="4" t="str">
        <f t="shared" si="13"/>
        <v>N.A.</v>
      </c>
      <c r="AI40" s="4" t="str">
        <f t="shared" si="13"/>
        <v>N.A.</v>
      </c>
      <c r="AJ40" s="4" t="str">
        <f t="shared" si="13"/>
        <v>N.A.</v>
      </c>
      <c r="AK40" s="4" t="str">
        <f t="shared" si="13"/>
        <v>N.A.</v>
      </c>
      <c r="AL40" s="4" t="str">
        <f t="shared" si="13"/>
        <v>N.A.</v>
      </c>
      <c r="AM40" s="4" t="str">
        <f t="shared" si="13"/>
        <v>N.A.</v>
      </c>
      <c r="AN40" s="4" t="str">
        <f t="shared" si="13"/>
        <v>N.A.</v>
      </c>
      <c r="AO40" s="4" t="str">
        <f t="shared" si="13"/>
        <v>N.A.</v>
      </c>
      <c r="AP40" s="4" t="str">
        <f t="shared" si="13"/>
        <v>N.A.</v>
      </c>
      <c r="AQ40" s="4" t="str">
        <f t="shared" si="13"/>
        <v>N.A.</v>
      </c>
      <c r="AR40" s="4" t="str">
        <f t="shared" si="13"/>
        <v>N.A.</v>
      </c>
    </row>
    <row r="41" spans="1:44" ht="15.75" customHeight="1" thickBot="1" x14ac:dyDescent="0.3">
      <c r="A41" s="6" t="s">
        <v>14</v>
      </c>
      <c r="B41" s="4">
        <v>3473280</v>
      </c>
      <c r="C41" s="4">
        <v>8161672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11"/>
        <v>3473280</v>
      </c>
      <c r="M41" s="3">
        <f t="shared" si="11"/>
        <v>8161672</v>
      </c>
      <c r="N41" s="4">
        <f>L41+M41</f>
        <v>11634952</v>
      </c>
      <c r="P41" s="6" t="s">
        <v>14</v>
      </c>
      <c r="Q41" s="4">
        <v>1340</v>
      </c>
      <c r="R41" s="4">
        <v>1876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268</v>
      </c>
      <c r="Z41" s="4">
        <v>0</v>
      </c>
      <c r="AA41" s="3">
        <f t="shared" si="12"/>
        <v>1608</v>
      </c>
      <c r="AB41" s="3">
        <f t="shared" si="12"/>
        <v>1876</v>
      </c>
      <c r="AC41" s="4">
        <f>AA41+AB41</f>
        <v>3484</v>
      </c>
      <c r="AE41" s="6" t="s">
        <v>14</v>
      </c>
      <c r="AF41" s="4">
        <f t="shared" si="13"/>
        <v>2592</v>
      </c>
      <c r="AG41" s="4">
        <f t="shared" si="13"/>
        <v>4350.5714285714284</v>
      </c>
      <c r="AH41" s="4" t="str">
        <f t="shared" si="13"/>
        <v>N.A.</v>
      </c>
      <c r="AI41" s="4" t="str">
        <f t="shared" si="13"/>
        <v>N.A.</v>
      </c>
      <c r="AJ41" s="4" t="str">
        <f t="shared" si="13"/>
        <v>N.A.</v>
      </c>
      <c r="AK41" s="4" t="str">
        <f t="shared" si="13"/>
        <v>N.A.</v>
      </c>
      <c r="AL41" s="4" t="str">
        <f t="shared" si="13"/>
        <v>N.A.</v>
      </c>
      <c r="AM41" s="4" t="str">
        <f t="shared" si="13"/>
        <v>N.A.</v>
      </c>
      <c r="AN41" s="4">
        <f t="shared" si="13"/>
        <v>0</v>
      </c>
      <c r="AO41" s="4" t="str">
        <f t="shared" si="13"/>
        <v>N.A.</v>
      </c>
      <c r="AP41" s="4">
        <f t="shared" si="13"/>
        <v>2160</v>
      </c>
      <c r="AQ41" s="4">
        <f t="shared" si="13"/>
        <v>4350.5714285714284</v>
      </c>
      <c r="AR41" s="4">
        <f t="shared" si="13"/>
        <v>3339.5384615384614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1"/>
        <v>0</v>
      </c>
      <c r="M42" s="3">
        <f t="shared" si="11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2"/>
        <v>0</v>
      </c>
      <c r="AB42" s="3">
        <f t="shared" si="12"/>
        <v>0</v>
      </c>
      <c r="AC42" s="4">
        <f>AA42+AB42</f>
        <v>0</v>
      </c>
      <c r="AE42" s="6" t="s">
        <v>15</v>
      </c>
      <c r="AF42" s="4" t="str">
        <f t="shared" si="13"/>
        <v>N.A.</v>
      </c>
      <c r="AG42" s="4" t="str">
        <f t="shared" si="13"/>
        <v>N.A.</v>
      </c>
      <c r="AH42" s="4" t="str">
        <f t="shared" si="13"/>
        <v>N.A.</v>
      </c>
      <c r="AI42" s="4" t="str">
        <f t="shared" si="13"/>
        <v>N.A.</v>
      </c>
      <c r="AJ42" s="4" t="str">
        <f t="shared" si="13"/>
        <v>N.A.</v>
      </c>
      <c r="AK42" s="4" t="str">
        <f t="shared" si="13"/>
        <v>N.A.</v>
      </c>
      <c r="AL42" s="4" t="str">
        <f t="shared" si="13"/>
        <v>N.A.</v>
      </c>
      <c r="AM42" s="4" t="str">
        <f t="shared" si="13"/>
        <v>N.A.</v>
      </c>
      <c r="AN42" s="4" t="str">
        <f t="shared" si="13"/>
        <v>N.A.</v>
      </c>
      <c r="AO42" s="4" t="str">
        <f t="shared" si="13"/>
        <v>N.A.</v>
      </c>
      <c r="AP42" s="4" t="str">
        <f t="shared" si="13"/>
        <v>N.A.</v>
      </c>
      <c r="AQ42" s="4" t="str">
        <f t="shared" si="13"/>
        <v>N.A.</v>
      </c>
      <c r="AR42" s="4" t="str">
        <f t="shared" si="13"/>
        <v>N.A.</v>
      </c>
    </row>
    <row r="43" spans="1:44" ht="15.75" customHeight="1" thickBot="1" x14ac:dyDescent="0.3">
      <c r="A43" s="7" t="s">
        <v>16</v>
      </c>
      <c r="B43" s="4">
        <v>3473280</v>
      </c>
      <c r="C43" s="4">
        <v>8161672</v>
      </c>
      <c r="D43" s="4"/>
      <c r="E43" s="4"/>
      <c r="F43" s="4"/>
      <c r="G43" s="4"/>
      <c r="H43" s="4">
        <v>864300</v>
      </c>
      <c r="I43" s="4"/>
      <c r="J43" s="4">
        <v>0</v>
      </c>
      <c r="K43" s="4"/>
      <c r="L43" s="3">
        <f t="shared" si="11"/>
        <v>4337580</v>
      </c>
      <c r="M43" s="3">
        <f t="shared" si="11"/>
        <v>8161672</v>
      </c>
      <c r="N43" s="4"/>
      <c r="P43" s="7" t="s">
        <v>16</v>
      </c>
      <c r="Q43" s="4">
        <f t="shared" ref="Q43:Z43" si="14">SUM(Q39:Q42)</f>
        <v>1340</v>
      </c>
      <c r="R43" s="4">
        <f t="shared" si="14"/>
        <v>1876</v>
      </c>
      <c r="S43" s="4">
        <f t="shared" si="14"/>
        <v>0</v>
      </c>
      <c r="T43" s="4">
        <f t="shared" si="14"/>
        <v>0</v>
      </c>
      <c r="U43" s="4">
        <f t="shared" si="14"/>
        <v>0</v>
      </c>
      <c r="V43" s="4">
        <f t="shared" si="14"/>
        <v>0</v>
      </c>
      <c r="W43" s="4">
        <f t="shared" si="14"/>
        <v>536</v>
      </c>
      <c r="X43" s="4">
        <f t="shared" si="14"/>
        <v>0</v>
      </c>
      <c r="Y43" s="4">
        <f t="shared" si="14"/>
        <v>804</v>
      </c>
      <c r="Z43" s="4">
        <f t="shared" si="14"/>
        <v>0</v>
      </c>
      <c r="AA43" s="3">
        <f t="shared" si="12"/>
        <v>2680</v>
      </c>
      <c r="AB43" s="3">
        <f t="shared" si="12"/>
        <v>1876</v>
      </c>
      <c r="AC43" s="4"/>
      <c r="AE43" s="7" t="s">
        <v>16</v>
      </c>
      <c r="AF43" s="4">
        <f t="shared" ref="AF43:AQ43" si="15">IFERROR(B43/Q43, "N.A.")</f>
        <v>2592</v>
      </c>
      <c r="AG43" s="4">
        <f t="shared" si="15"/>
        <v>4350.5714285714284</v>
      </c>
      <c r="AH43" s="4" t="str">
        <f t="shared" si="15"/>
        <v>N.A.</v>
      </c>
      <c r="AI43" s="4" t="str">
        <f t="shared" si="15"/>
        <v>N.A.</v>
      </c>
      <c r="AJ43" s="4" t="str">
        <f t="shared" si="15"/>
        <v>N.A.</v>
      </c>
      <c r="AK43" s="4" t="str">
        <f t="shared" si="15"/>
        <v>N.A.</v>
      </c>
      <c r="AL43" s="4">
        <f t="shared" si="15"/>
        <v>1612.5</v>
      </c>
      <c r="AM43" s="4" t="str">
        <f t="shared" si="15"/>
        <v>N.A.</v>
      </c>
      <c r="AN43" s="4">
        <f t="shared" si="15"/>
        <v>0</v>
      </c>
      <c r="AO43" s="4" t="str">
        <f t="shared" si="15"/>
        <v>N.A.</v>
      </c>
      <c r="AP43" s="4">
        <f t="shared" si="15"/>
        <v>1618.5</v>
      </c>
      <c r="AQ43" s="4">
        <f t="shared" si="15"/>
        <v>4350.5714285714284</v>
      </c>
      <c r="AR43" s="4"/>
    </row>
    <row r="44" spans="1:44" ht="15.75" thickBot="1" x14ac:dyDescent="0.3">
      <c r="A44" s="8" t="s">
        <v>0</v>
      </c>
      <c r="B44" s="39">
        <f>B43+C43</f>
        <v>11634952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864300</v>
      </c>
      <c r="I44" s="40"/>
      <c r="J44" s="39">
        <f>J43+K43</f>
        <v>0</v>
      </c>
      <c r="K44" s="40"/>
      <c r="L44" s="5"/>
      <c r="M44" s="2"/>
      <c r="N44" s="1">
        <f>B44+D44+F44+H44+J44</f>
        <v>12499252</v>
      </c>
      <c r="P44" s="8" t="s">
        <v>0</v>
      </c>
      <c r="Q44" s="39">
        <f>Q43+R43</f>
        <v>3216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536</v>
      </c>
      <c r="X44" s="40"/>
      <c r="Y44" s="39">
        <f>Y43+Z43</f>
        <v>804</v>
      </c>
      <c r="Z44" s="40"/>
      <c r="AA44" s="5"/>
      <c r="AB44" s="2"/>
      <c r="AC44" s="1">
        <f>Q44+S44+U44+W44+Y44</f>
        <v>4556</v>
      </c>
      <c r="AE44" s="8" t="s">
        <v>0</v>
      </c>
      <c r="AF44" s="41">
        <f>IFERROR(B44/Q44,"N.A.")</f>
        <v>3617.8333333333335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>
        <f>IFERROR(H44/W44,"N.A.")</f>
        <v>1612.5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2743.4705882352941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32379438.000000004</v>
      </c>
      <c r="C15" s="4"/>
      <c r="D15" s="4">
        <v>11971924</v>
      </c>
      <c r="E15" s="4"/>
      <c r="F15" s="4">
        <v>17933710</v>
      </c>
      <c r="G15" s="4"/>
      <c r="H15" s="4">
        <v>54404094</v>
      </c>
      <c r="I15" s="4"/>
      <c r="J15" s="4">
        <v>0</v>
      </c>
      <c r="K15" s="4"/>
      <c r="L15" s="3">
        <f t="shared" ref="L15:M19" si="0">B15+D15+F15+H15+J15</f>
        <v>116689166</v>
      </c>
      <c r="M15" s="3">
        <f t="shared" si="0"/>
        <v>0</v>
      </c>
      <c r="N15" s="4">
        <f>L15+M15</f>
        <v>116689166</v>
      </c>
      <c r="P15" s="6" t="s">
        <v>12</v>
      </c>
      <c r="Q15" s="4">
        <v>8399</v>
      </c>
      <c r="R15" s="4">
        <v>0</v>
      </c>
      <c r="S15" s="4">
        <v>3929</v>
      </c>
      <c r="T15" s="4">
        <v>0</v>
      </c>
      <c r="U15" s="4">
        <v>2362</v>
      </c>
      <c r="V15" s="4">
        <v>0</v>
      </c>
      <c r="W15" s="4">
        <v>23248</v>
      </c>
      <c r="X15" s="4">
        <v>0</v>
      </c>
      <c r="Y15" s="4">
        <v>4103</v>
      </c>
      <c r="Z15" s="4">
        <v>0</v>
      </c>
      <c r="AA15" s="3">
        <f t="shared" ref="AA15:AB19" si="1">Q15+S15+U15+W15+Y15</f>
        <v>42041</v>
      </c>
      <c r="AB15" s="3">
        <f t="shared" si="1"/>
        <v>0</v>
      </c>
      <c r="AC15" s="4">
        <f>AA15+AB15</f>
        <v>42041</v>
      </c>
      <c r="AE15" s="6" t="s">
        <v>12</v>
      </c>
      <c r="AF15" s="4">
        <f t="shared" ref="AF15:AR18" si="2">IFERROR(B15/Q15, "N.A.")</f>
        <v>3855.1539468984406</v>
      </c>
      <c r="AG15" s="4" t="str">
        <f t="shared" si="2"/>
        <v>N.A.</v>
      </c>
      <c r="AH15" s="4">
        <f t="shared" si="2"/>
        <v>3047.0664291168237</v>
      </c>
      <c r="AI15" s="4" t="str">
        <f t="shared" si="2"/>
        <v>N.A.</v>
      </c>
      <c r="AJ15" s="4">
        <f t="shared" si="2"/>
        <v>7592.5952582557156</v>
      </c>
      <c r="AK15" s="4" t="str">
        <f t="shared" si="2"/>
        <v>N.A.</v>
      </c>
      <c r="AL15" s="4">
        <f t="shared" si="2"/>
        <v>2340.1623365450791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2775.6039580409602</v>
      </c>
      <c r="AQ15" s="4" t="str">
        <f t="shared" si="2"/>
        <v>N.A.</v>
      </c>
      <c r="AR15" s="4">
        <f t="shared" si="2"/>
        <v>2775.6039580409602</v>
      </c>
    </row>
    <row r="16" spans="1:44" ht="15.75" customHeight="1" thickBot="1" x14ac:dyDescent="0.3">
      <c r="A16" s="6" t="s">
        <v>13</v>
      </c>
      <c r="B16" s="4">
        <v>11445162.999999998</v>
      </c>
      <c r="C16" s="4">
        <v>2828550</v>
      </c>
      <c r="D16" s="4">
        <v>79722</v>
      </c>
      <c r="E16" s="4"/>
      <c r="F16" s="4"/>
      <c r="G16" s="4"/>
      <c r="H16" s="4"/>
      <c r="I16" s="4"/>
      <c r="J16" s="4"/>
      <c r="K16" s="4"/>
      <c r="L16" s="3">
        <f t="shared" si="0"/>
        <v>11524884.999999998</v>
      </c>
      <c r="M16" s="3">
        <f t="shared" si="0"/>
        <v>2828550</v>
      </c>
      <c r="N16" s="4">
        <f>L16+M16</f>
        <v>14353434.999999998</v>
      </c>
      <c r="P16" s="6" t="s">
        <v>13</v>
      </c>
      <c r="Q16" s="4">
        <v>5357</v>
      </c>
      <c r="R16" s="4">
        <v>1501</v>
      </c>
      <c r="S16" s="4">
        <v>129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5486</v>
      </c>
      <c r="AB16" s="3">
        <f t="shared" si="1"/>
        <v>1501</v>
      </c>
      <c r="AC16" s="4">
        <f>AA16+AB16</f>
        <v>6987</v>
      </c>
      <c r="AE16" s="6" t="s">
        <v>13</v>
      </c>
      <c r="AF16" s="4">
        <f t="shared" si="2"/>
        <v>2136.4873996639908</v>
      </c>
      <c r="AG16" s="4">
        <f t="shared" si="2"/>
        <v>1884.4437041972019</v>
      </c>
      <c r="AH16" s="4">
        <f t="shared" si="2"/>
        <v>618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2100.7810791104625</v>
      </c>
      <c r="AQ16" s="4">
        <f t="shared" si="2"/>
        <v>1884.4437041972019</v>
      </c>
      <c r="AR16" s="4">
        <f t="shared" si="2"/>
        <v>2054.3058537283523</v>
      </c>
    </row>
    <row r="17" spans="1:44" ht="15.75" customHeight="1" thickBot="1" x14ac:dyDescent="0.3">
      <c r="A17" s="6" t="s">
        <v>14</v>
      </c>
      <c r="B17" s="4">
        <v>45510170</v>
      </c>
      <c r="C17" s="4">
        <v>360725850.99999988</v>
      </c>
      <c r="D17" s="4">
        <v>15616531.999999998</v>
      </c>
      <c r="E17" s="4">
        <v>2586500</v>
      </c>
      <c r="F17" s="4"/>
      <c r="G17" s="4">
        <v>35295000</v>
      </c>
      <c r="H17" s="4"/>
      <c r="I17" s="4">
        <v>37333110.000000007</v>
      </c>
      <c r="J17" s="4">
        <v>0</v>
      </c>
      <c r="K17" s="4"/>
      <c r="L17" s="3">
        <f t="shared" si="0"/>
        <v>61126702</v>
      </c>
      <c r="M17" s="3">
        <f t="shared" si="0"/>
        <v>435940460.99999988</v>
      </c>
      <c r="N17" s="4">
        <f>L17+M17</f>
        <v>497067162.99999988</v>
      </c>
      <c r="P17" s="6" t="s">
        <v>14</v>
      </c>
      <c r="Q17" s="4">
        <v>14668</v>
      </c>
      <c r="R17" s="4">
        <v>65012</v>
      </c>
      <c r="S17" s="4">
        <v>4162</v>
      </c>
      <c r="T17" s="4">
        <v>377</v>
      </c>
      <c r="U17" s="4">
        <v>0</v>
      </c>
      <c r="V17" s="4">
        <v>4726</v>
      </c>
      <c r="W17" s="4">
        <v>0</v>
      </c>
      <c r="X17" s="4">
        <v>3944</v>
      </c>
      <c r="Y17" s="4">
        <v>6711</v>
      </c>
      <c r="Z17" s="4">
        <v>0</v>
      </c>
      <c r="AA17" s="3">
        <f t="shared" si="1"/>
        <v>25541</v>
      </c>
      <c r="AB17" s="3">
        <f t="shared" si="1"/>
        <v>74059</v>
      </c>
      <c r="AC17" s="4">
        <f>AA17+AB17</f>
        <v>99600</v>
      </c>
      <c r="AE17" s="6" t="s">
        <v>14</v>
      </c>
      <c r="AF17" s="4">
        <f t="shared" si="2"/>
        <v>3102.6840741750748</v>
      </c>
      <c r="AG17" s="4">
        <f t="shared" si="2"/>
        <v>5548.6041192395232</v>
      </c>
      <c r="AH17" s="4">
        <f t="shared" si="2"/>
        <v>3752.1701105237862</v>
      </c>
      <c r="AI17" s="4">
        <f t="shared" si="2"/>
        <v>6860.7427055702919</v>
      </c>
      <c r="AJ17" s="4" t="str">
        <f t="shared" si="2"/>
        <v>N.A.</v>
      </c>
      <c r="AK17" s="4">
        <f t="shared" si="2"/>
        <v>7468.260685569192</v>
      </c>
      <c r="AL17" s="4" t="str">
        <f t="shared" si="2"/>
        <v>N.A.</v>
      </c>
      <c r="AM17" s="4">
        <f t="shared" si="2"/>
        <v>9465.7986815415843</v>
      </c>
      <c r="AN17" s="4">
        <f t="shared" si="2"/>
        <v>0</v>
      </c>
      <c r="AO17" s="4" t="str">
        <f t="shared" si="2"/>
        <v>N.A.</v>
      </c>
      <c r="AP17" s="4">
        <f t="shared" si="2"/>
        <v>2393.2775537371285</v>
      </c>
      <c r="AQ17" s="4">
        <f t="shared" si="2"/>
        <v>5886.3941047003045</v>
      </c>
      <c r="AR17" s="4">
        <f t="shared" si="2"/>
        <v>4990.6341666666658</v>
      </c>
    </row>
    <row r="18" spans="1:44" ht="15.75" customHeight="1" thickBot="1" x14ac:dyDescent="0.3">
      <c r="A18" s="6" t="s">
        <v>15</v>
      </c>
      <c r="B18" s="4">
        <v>4429108</v>
      </c>
      <c r="C18" s="4">
        <v>978400.00000000012</v>
      </c>
      <c r="D18" s="4">
        <v>2398110</v>
      </c>
      <c r="E18" s="4">
        <v>4594095</v>
      </c>
      <c r="F18" s="4"/>
      <c r="G18" s="4">
        <v>14923581.999999998</v>
      </c>
      <c r="H18" s="4">
        <v>5187975.9999999991</v>
      </c>
      <c r="I18" s="4"/>
      <c r="J18" s="4">
        <v>0</v>
      </c>
      <c r="K18" s="4"/>
      <c r="L18" s="3">
        <f t="shared" si="0"/>
        <v>12015194</v>
      </c>
      <c r="M18" s="3">
        <f t="shared" si="0"/>
        <v>20496077</v>
      </c>
      <c r="N18" s="4">
        <f>L18+M18</f>
        <v>32511271</v>
      </c>
      <c r="P18" s="6" t="s">
        <v>15</v>
      </c>
      <c r="Q18" s="4">
        <v>2437</v>
      </c>
      <c r="R18" s="4">
        <v>270</v>
      </c>
      <c r="S18" s="4">
        <v>692</v>
      </c>
      <c r="T18" s="4">
        <v>1354</v>
      </c>
      <c r="U18" s="4">
        <v>0</v>
      </c>
      <c r="V18" s="4">
        <v>2089</v>
      </c>
      <c r="W18" s="4">
        <v>4259</v>
      </c>
      <c r="X18" s="4">
        <v>0</v>
      </c>
      <c r="Y18" s="4">
        <v>2898</v>
      </c>
      <c r="Z18" s="4">
        <v>0</v>
      </c>
      <c r="AA18" s="3">
        <f t="shared" si="1"/>
        <v>10286</v>
      </c>
      <c r="AB18" s="3">
        <f t="shared" si="1"/>
        <v>3713</v>
      </c>
      <c r="AC18" s="4">
        <f>AA18+AB18</f>
        <v>13999</v>
      </c>
      <c r="AE18" s="6" t="s">
        <v>15</v>
      </c>
      <c r="AF18" s="4">
        <f t="shared" si="2"/>
        <v>1817.4427574887156</v>
      </c>
      <c r="AG18" s="4">
        <f t="shared" si="2"/>
        <v>3623.7037037037039</v>
      </c>
      <c r="AH18" s="4">
        <f t="shared" si="2"/>
        <v>3465.476878612717</v>
      </c>
      <c r="AI18" s="4">
        <f t="shared" si="2"/>
        <v>3392.9800590841951</v>
      </c>
      <c r="AJ18" s="4" t="str">
        <f t="shared" si="2"/>
        <v>N.A.</v>
      </c>
      <c r="AK18" s="4">
        <f t="shared" si="2"/>
        <v>7143.8879846816653</v>
      </c>
      <c r="AL18" s="4">
        <f t="shared" si="2"/>
        <v>1218.1206856069498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1168.1114135718453</v>
      </c>
      <c r="AQ18" s="4">
        <f t="shared" si="2"/>
        <v>5520.0853757069754</v>
      </c>
      <c r="AR18" s="4">
        <f t="shared" si="2"/>
        <v>2322.3995285377528</v>
      </c>
    </row>
    <row r="19" spans="1:44" ht="15.75" customHeight="1" thickBot="1" x14ac:dyDescent="0.3">
      <c r="A19" s="7" t="s">
        <v>16</v>
      </c>
      <c r="B19" s="4">
        <f t="shared" ref="B19:K19" si="3">SUM(B15:B18)</f>
        <v>93763879</v>
      </c>
      <c r="C19" s="4">
        <f t="shared" si="3"/>
        <v>364532800.99999988</v>
      </c>
      <c r="D19" s="4">
        <f t="shared" si="3"/>
        <v>30066288</v>
      </c>
      <c r="E19" s="4">
        <f t="shared" si="3"/>
        <v>7180595</v>
      </c>
      <c r="F19" s="4">
        <f t="shared" si="3"/>
        <v>17933710</v>
      </c>
      <c r="G19" s="4">
        <f t="shared" si="3"/>
        <v>50218582</v>
      </c>
      <c r="H19" s="4">
        <f t="shared" si="3"/>
        <v>59592070</v>
      </c>
      <c r="I19" s="4">
        <f t="shared" si="3"/>
        <v>37333110.000000007</v>
      </c>
      <c r="J19" s="4">
        <f t="shared" si="3"/>
        <v>0</v>
      </c>
      <c r="K19" s="4">
        <f t="shared" si="3"/>
        <v>0</v>
      </c>
      <c r="L19" s="3">
        <f t="shared" si="0"/>
        <v>201355947</v>
      </c>
      <c r="M19" s="3">
        <f t="shared" si="0"/>
        <v>459265087.99999988</v>
      </c>
      <c r="N19" s="4"/>
      <c r="P19" s="7" t="s">
        <v>16</v>
      </c>
      <c r="Q19" s="4">
        <f t="shared" ref="Q19:Z19" si="4">SUM(Q15:Q18)</f>
        <v>30861</v>
      </c>
      <c r="R19" s="4">
        <f t="shared" si="4"/>
        <v>66783</v>
      </c>
      <c r="S19" s="4">
        <f t="shared" si="4"/>
        <v>8912</v>
      </c>
      <c r="T19" s="4">
        <f t="shared" si="4"/>
        <v>1731</v>
      </c>
      <c r="U19" s="4">
        <f t="shared" si="4"/>
        <v>2362</v>
      </c>
      <c r="V19" s="4">
        <f t="shared" si="4"/>
        <v>6815</v>
      </c>
      <c r="W19" s="4">
        <f t="shared" si="4"/>
        <v>27507</v>
      </c>
      <c r="X19" s="4">
        <f t="shared" si="4"/>
        <v>3944</v>
      </c>
      <c r="Y19" s="4">
        <f t="shared" si="4"/>
        <v>13712</v>
      </c>
      <c r="Z19" s="4">
        <f t="shared" si="4"/>
        <v>0</v>
      </c>
      <c r="AA19" s="3">
        <f t="shared" si="1"/>
        <v>83354</v>
      </c>
      <c r="AB19" s="3">
        <f t="shared" si="1"/>
        <v>79273</v>
      </c>
      <c r="AC19" s="4"/>
      <c r="AE19" s="7" t="s">
        <v>16</v>
      </c>
      <c r="AF19" s="4">
        <f t="shared" ref="AF19:AQ19" si="5">IFERROR(B19/Q19, "N.A.")</f>
        <v>3038.2644437963772</v>
      </c>
      <c r="AG19" s="4">
        <f t="shared" si="5"/>
        <v>5458.4669901022698</v>
      </c>
      <c r="AH19" s="4">
        <f t="shared" si="5"/>
        <v>3373.6858168761219</v>
      </c>
      <c r="AI19" s="4">
        <f t="shared" si="5"/>
        <v>4148.2351242056611</v>
      </c>
      <c r="AJ19" s="4">
        <f t="shared" si="5"/>
        <v>7592.5952582557156</v>
      </c>
      <c r="AK19" s="4">
        <f t="shared" si="5"/>
        <v>7368.8308143800441</v>
      </c>
      <c r="AL19" s="4">
        <f t="shared" si="5"/>
        <v>2166.4329079870577</v>
      </c>
      <c r="AM19" s="4">
        <f t="shared" si="5"/>
        <v>9465.7986815415843</v>
      </c>
      <c r="AN19" s="4">
        <f t="shared" si="5"/>
        <v>0</v>
      </c>
      <c r="AO19" s="4" t="str">
        <f t="shared" si="5"/>
        <v>N.A.</v>
      </c>
      <c r="AP19" s="4">
        <f t="shared" si="5"/>
        <v>2415.672277275236</v>
      </c>
      <c r="AQ19" s="4">
        <f t="shared" si="5"/>
        <v>5793.4616830446666</v>
      </c>
      <c r="AR19" s="4"/>
    </row>
    <row r="20" spans="1:44" ht="15.75" thickBot="1" x14ac:dyDescent="0.3">
      <c r="A20" s="8" t="s">
        <v>0</v>
      </c>
      <c r="B20" s="39">
        <f>B19+C19</f>
        <v>458296679.99999988</v>
      </c>
      <c r="C20" s="40"/>
      <c r="D20" s="39">
        <f>D19+E19</f>
        <v>37246883</v>
      </c>
      <c r="E20" s="40"/>
      <c r="F20" s="39">
        <f>F19+G19</f>
        <v>68152292</v>
      </c>
      <c r="G20" s="40"/>
      <c r="H20" s="39">
        <f>H19+I19</f>
        <v>96925180</v>
      </c>
      <c r="I20" s="40"/>
      <c r="J20" s="39">
        <f>J19+K19</f>
        <v>0</v>
      </c>
      <c r="K20" s="40"/>
      <c r="L20" s="5"/>
      <c r="M20" s="2"/>
      <c r="N20" s="1">
        <f>B20+D20+F20+H20+J20</f>
        <v>660621034.99999988</v>
      </c>
      <c r="P20" s="8" t="s">
        <v>0</v>
      </c>
      <c r="Q20" s="39">
        <f>Q19+R19</f>
        <v>97644</v>
      </c>
      <c r="R20" s="40"/>
      <c r="S20" s="39">
        <f>S19+T19</f>
        <v>10643</v>
      </c>
      <c r="T20" s="40"/>
      <c r="U20" s="39">
        <f>U19+V19</f>
        <v>9177</v>
      </c>
      <c r="V20" s="40"/>
      <c r="W20" s="39">
        <f>W19+X19</f>
        <v>31451</v>
      </c>
      <c r="X20" s="40"/>
      <c r="Y20" s="39">
        <f>Y19+Z19</f>
        <v>13712</v>
      </c>
      <c r="Z20" s="40"/>
      <c r="AA20" s="5"/>
      <c r="AB20" s="2"/>
      <c r="AC20" s="1">
        <f>Q20+S20+U20+W20+Y20</f>
        <v>162627</v>
      </c>
      <c r="AE20" s="8" t="s">
        <v>0</v>
      </c>
      <c r="AF20" s="41">
        <f>IFERROR(B20/Q20,"N.A.")</f>
        <v>4693.5467617057875</v>
      </c>
      <c r="AG20" s="42"/>
      <c r="AH20" s="41">
        <f>IFERROR(D20/S20,"N.A.")</f>
        <v>3499.6601522127221</v>
      </c>
      <c r="AI20" s="42"/>
      <c r="AJ20" s="41">
        <f>IFERROR(F20/U20,"N.A.")</f>
        <v>7426.4238858014605</v>
      </c>
      <c r="AK20" s="42"/>
      <c r="AL20" s="41">
        <f>IFERROR(H20/W20,"N.A.")</f>
        <v>3081.7837270675018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4062.1854612087777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30290502.999999996</v>
      </c>
      <c r="C27" s="4"/>
      <c r="D27" s="4">
        <v>11730264</v>
      </c>
      <c r="E27" s="4"/>
      <c r="F27" s="4">
        <v>13057649.999999998</v>
      </c>
      <c r="G27" s="4"/>
      <c r="H27" s="4">
        <v>24131506.999999996</v>
      </c>
      <c r="I27" s="4"/>
      <c r="J27" s="4">
        <v>0</v>
      </c>
      <c r="K27" s="4"/>
      <c r="L27" s="3">
        <f t="shared" ref="L27:M31" si="6">B27+D27+F27+H27+J27</f>
        <v>79209924</v>
      </c>
      <c r="M27" s="3">
        <f t="shared" si="6"/>
        <v>0</v>
      </c>
      <c r="N27" s="4">
        <f>L27+M27</f>
        <v>79209924</v>
      </c>
      <c r="P27" s="6" t="s">
        <v>12</v>
      </c>
      <c r="Q27" s="4">
        <v>7126</v>
      </c>
      <c r="R27" s="4">
        <v>0</v>
      </c>
      <c r="S27" s="4">
        <v>3633</v>
      </c>
      <c r="T27" s="4">
        <v>0</v>
      </c>
      <c r="U27" s="4">
        <v>1647</v>
      </c>
      <c r="V27" s="4">
        <v>0</v>
      </c>
      <c r="W27" s="4">
        <v>7497</v>
      </c>
      <c r="X27" s="4">
        <v>0</v>
      </c>
      <c r="Y27" s="4">
        <v>1156</v>
      </c>
      <c r="Z27" s="4">
        <v>0</v>
      </c>
      <c r="AA27" s="3">
        <f t="shared" ref="AA27:AB31" si="7">Q27+S27+U27+W27+Y27</f>
        <v>21059</v>
      </c>
      <c r="AB27" s="3">
        <f t="shared" si="7"/>
        <v>0</v>
      </c>
      <c r="AC27" s="4">
        <f>AA27+AB27</f>
        <v>21059</v>
      </c>
      <c r="AE27" s="6" t="s">
        <v>12</v>
      </c>
      <c r="AF27" s="4">
        <f t="shared" ref="AF27:AR30" si="8">IFERROR(B27/Q27, "N.A.")</f>
        <v>4250.7020769014871</v>
      </c>
      <c r="AG27" s="4" t="str">
        <f t="shared" si="8"/>
        <v>N.A.</v>
      </c>
      <c r="AH27" s="4">
        <f t="shared" si="8"/>
        <v>3228.8092485549132</v>
      </c>
      <c r="AI27" s="4" t="str">
        <f t="shared" si="8"/>
        <v>N.A.</v>
      </c>
      <c r="AJ27" s="4">
        <f t="shared" si="8"/>
        <v>7928.1420765027315</v>
      </c>
      <c r="AK27" s="4" t="str">
        <f t="shared" si="8"/>
        <v>N.A.</v>
      </c>
      <c r="AL27" s="4">
        <f t="shared" si="8"/>
        <v>3218.8217953848202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3761.3335865900567</v>
      </c>
      <c r="AQ27" s="4" t="str">
        <f t="shared" si="8"/>
        <v>N.A.</v>
      </c>
      <c r="AR27" s="4">
        <f t="shared" si="8"/>
        <v>3761.3335865900567</v>
      </c>
    </row>
    <row r="28" spans="1:44" ht="15.75" customHeight="1" thickBot="1" x14ac:dyDescent="0.3">
      <c r="A28" s="6" t="s">
        <v>13</v>
      </c>
      <c r="B28" s="4">
        <v>2420370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2420370</v>
      </c>
      <c r="M28" s="3">
        <f t="shared" si="6"/>
        <v>0</v>
      </c>
      <c r="N28" s="4">
        <f>L28+M28</f>
        <v>2420370</v>
      </c>
      <c r="P28" s="6" t="s">
        <v>13</v>
      </c>
      <c r="Q28" s="4">
        <v>310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310</v>
      </c>
      <c r="AB28" s="3">
        <f t="shared" si="7"/>
        <v>0</v>
      </c>
      <c r="AC28" s="4">
        <f>AA28+AB28</f>
        <v>310</v>
      </c>
      <c r="AE28" s="6" t="s">
        <v>13</v>
      </c>
      <c r="AF28" s="4">
        <f t="shared" si="8"/>
        <v>7807.6451612903229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7807.6451612903229</v>
      </c>
      <c r="AQ28" s="4" t="str">
        <f t="shared" si="8"/>
        <v>N.A.</v>
      </c>
      <c r="AR28" s="4">
        <f t="shared" si="8"/>
        <v>7807.6451612903229</v>
      </c>
    </row>
    <row r="29" spans="1:44" ht="15.75" customHeight="1" thickBot="1" x14ac:dyDescent="0.3">
      <c r="A29" s="6" t="s">
        <v>14</v>
      </c>
      <c r="B29" s="4">
        <v>25242131.000000004</v>
      </c>
      <c r="C29" s="4">
        <v>236994603.00000006</v>
      </c>
      <c r="D29" s="4">
        <v>9247092</v>
      </c>
      <c r="E29" s="4">
        <v>2586500</v>
      </c>
      <c r="F29" s="4"/>
      <c r="G29" s="4">
        <v>28630140</v>
      </c>
      <c r="H29" s="4"/>
      <c r="I29" s="4">
        <v>30279910</v>
      </c>
      <c r="J29" s="4">
        <v>0</v>
      </c>
      <c r="K29" s="4"/>
      <c r="L29" s="3">
        <f t="shared" si="6"/>
        <v>34489223</v>
      </c>
      <c r="M29" s="3">
        <f t="shared" si="6"/>
        <v>298491153.00000006</v>
      </c>
      <c r="N29" s="4">
        <f>L29+M29</f>
        <v>332980376.00000006</v>
      </c>
      <c r="P29" s="6" t="s">
        <v>14</v>
      </c>
      <c r="Q29" s="4">
        <v>8305</v>
      </c>
      <c r="R29" s="4">
        <v>41109</v>
      </c>
      <c r="S29" s="4">
        <v>2363</v>
      </c>
      <c r="T29" s="4">
        <v>377</v>
      </c>
      <c r="U29" s="4">
        <v>0</v>
      </c>
      <c r="V29" s="4">
        <v>3357</v>
      </c>
      <c r="W29" s="4">
        <v>0</v>
      </c>
      <c r="X29" s="4">
        <v>2313</v>
      </c>
      <c r="Y29" s="4">
        <v>2272</v>
      </c>
      <c r="Z29" s="4">
        <v>0</v>
      </c>
      <c r="AA29" s="3">
        <f t="shared" si="7"/>
        <v>12940</v>
      </c>
      <c r="AB29" s="3">
        <f t="shared" si="7"/>
        <v>47156</v>
      </c>
      <c r="AC29" s="4">
        <f>AA29+AB29</f>
        <v>60096</v>
      </c>
      <c r="AE29" s="6" t="s">
        <v>14</v>
      </c>
      <c r="AF29" s="4">
        <f t="shared" si="8"/>
        <v>3039.3896447922943</v>
      </c>
      <c r="AG29" s="4">
        <f t="shared" si="8"/>
        <v>5765.0296285484947</v>
      </c>
      <c r="AH29" s="4">
        <f t="shared" si="8"/>
        <v>3913.284807448159</v>
      </c>
      <c r="AI29" s="4">
        <f t="shared" si="8"/>
        <v>6860.7427055702919</v>
      </c>
      <c r="AJ29" s="4" t="str">
        <f t="shared" si="8"/>
        <v>N.A.</v>
      </c>
      <c r="AK29" s="4">
        <f t="shared" si="8"/>
        <v>8528.489722966935</v>
      </c>
      <c r="AL29" s="4" t="str">
        <f t="shared" si="8"/>
        <v>N.A.</v>
      </c>
      <c r="AM29" s="4">
        <f t="shared" si="8"/>
        <v>13091.184608733247</v>
      </c>
      <c r="AN29" s="4">
        <f t="shared" si="8"/>
        <v>0</v>
      </c>
      <c r="AO29" s="4" t="str">
        <f t="shared" si="8"/>
        <v>N.A.</v>
      </c>
      <c r="AP29" s="4">
        <f t="shared" si="8"/>
        <v>2665.3186244204016</v>
      </c>
      <c r="AQ29" s="4">
        <f t="shared" si="8"/>
        <v>6329.8658283145314</v>
      </c>
      <c r="AR29" s="4">
        <f t="shared" si="8"/>
        <v>5540.8076411075626</v>
      </c>
    </row>
    <row r="30" spans="1:44" ht="15.75" customHeight="1" thickBot="1" x14ac:dyDescent="0.3">
      <c r="A30" s="6" t="s">
        <v>15</v>
      </c>
      <c r="B30" s="4">
        <v>4366758</v>
      </c>
      <c r="C30" s="4">
        <v>978400.00000000012</v>
      </c>
      <c r="D30" s="4">
        <v>2398110</v>
      </c>
      <c r="E30" s="4">
        <v>4594095</v>
      </c>
      <c r="F30" s="4"/>
      <c r="G30" s="4">
        <v>14923581.999999998</v>
      </c>
      <c r="H30" s="4">
        <v>4930436</v>
      </c>
      <c r="I30" s="4"/>
      <c r="J30" s="4">
        <v>0</v>
      </c>
      <c r="K30" s="4"/>
      <c r="L30" s="3">
        <f t="shared" si="6"/>
        <v>11695304</v>
      </c>
      <c r="M30" s="3">
        <f t="shared" si="6"/>
        <v>20496077</v>
      </c>
      <c r="N30" s="4">
        <f>L30+M30</f>
        <v>32191381</v>
      </c>
      <c r="P30" s="6" t="s">
        <v>15</v>
      </c>
      <c r="Q30" s="4">
        <v>2379</v>
      </c>
      <c r="R30" s="4">
        <v>270</v>
      </c>
      <c r="S30" s="4">
        <v>692</v>
      </c>
      <c r="T30" s="4">
        <v>1354</v>
      </c>
      <c r="U30" s="4">
        <v>0</v>
      </c>
      <c r="V30" s="4">
        <v>2089</v>
      </c>
      <c r="W30" s="4">
        <v>3907</v>
      </c>
      <c r="X30" s="4">
        <v>0</v>
      </c>
      <c r="Y30" s="4">
        <v>1800</v>
      </c>
      <c r="Z30" s="4">
        <v>0</v>
      </c>
      <c r="AA30" s="3">
        <f t="shared" si="7"/>
        <v>8778</v>
      </c>
      <c r="AB30" s="3">
        <f t="shared" si="7"/>
        <v>3713</v>
      </c>
      <c r="AC30" s="4">
        <f>AA30+AB30</f>
        <v>12491</v>
      </c>
      <c r="AE30" s="6" t="s">
        <v>15</v>
      </c>
      <c r="AF30" s="4">
        <f t="shared" si="8"/>
        <v>1835.5435056746533</v>
      </c>
      <c r="AG30" s="4">
        <f t="shared" si="8"/>
        <v>3623.7037037037039</v>
      </c>
      <c r="AH30" s="4">
        <f t="shared" si="8"/>
        <v>3465.476878612717</v>
      </c>
      <c r="AI30" s="4">
        <f t="shared" si="8"/>
        <v>3392.9800590841951</v>
      </c>
      <c r="AJ30" s="4" t="str">
        <f t="shared" si="8"/>
        <v>N.A.</v>
      </c>
      <c r="AK30" s="4">
        <f t="shared" si="8"/>
        <v>7143.8879846816653</v>
      </c>
      <c r="AL30" s="4">
        <f t="shared" si="8"/>
        <v>1261.9493217302279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1332.3426748689906</v>
      </c>
      <c r="AQ30" s="4">
        <f t="shared" si="8"/>
        <v>5520.0853757069754</v>
      </c>
      <c r="AR30" s="4">
        <f t="shared" si="8"/>
        <v>2577.1660395484751</v>
      </c>
    </row>
    <row r="31" spans="1:44" ht="15.75" customHeight="1" thickBot="1" x14ac:dyDescent="0.3">
      <c r="A31" s="7" t="s">
        <v>16</v>
      </c>
      <c r="B31" s="4">
        <f t="shared" ref="B31:K31" si="9">SUM(B27:B30)</f>
        <v>62319762</v>
      </c>
      <c r="C31" s="4">
        <f t="shared" si="9"/>
        <v>237973003.00000006</v>
      </c>
      <c r="D31" s="4">
        <f t="shared" si="9"/>
        <v>23375466</v>
      </c>
      <c r="E31" s="4">
        <f t="shared" si="9"/>
        <v>7180595</v>
      </c>
      <c r="F31" s="4">
        <f t="shared" si="9"/>
        <v>13057649.999999998</v>
      </c>
      <c r="G31" s="4">
        <f t="shared" si="9"/>
        <v>43553722</v>
      </c>
      <c r="H31" s="4">
        <f t="shared" si="9"/>
        <v>29061942.999999996</v>
      </c>
      <c r="I31" s="4">
        <f t="shared" si="9"/>
        <v>30279910</v>
      </c>
      <c r="J31" s="4">
        <f t="shared" si="9"/>
        <v>0</v>
      </c>
      <c r="K31" s="4">
        <f t="shared" si="9"/>
        <v>0</v>
      </c>
      <c r="L31" s="3">
        <f t="shared" si="6"/>
        <v>127814821</v>
      </c>
      <c r="M31" s="3">
        <f t="shared" si="6"/>
        <v>318987230.00000006</v>
      </c>
      <c r="N31" s="4"/>
      <c r="P31" s="7" t="s">
        <v>16</v>
      </c>
      <c r="Q31" s="4">
        <f t="shared" ref="Q31:Z31" si="10">SUM(Q27:Q30)</f>
        <v>18120</v>
      </c>
      <c r="R31" s="4">
        <f t="shared" si="10"/>
        <v>41379</v>
      </c>
      <c r="S31" s="4">
        <f t="shared" si="10"/>
        <v>6688</v>
      </c>
      <c r="T31" s="4">
        <f t="shared" si="10"/>
        <v>1731</v>
      </c>
      <c r="U31" s="4">
        <f t="shared" si="10"/>
        <v>1647</v>
      </c>
      <c r="V31" s="4">
        <f t="shared" si="10"/>
        <v>5446</v>
      </c>
      <c r="W31" s="4">
        <f t="shared" si="10"/>
        <v>11404</v>
      </c>
      <c r="X31" s="4">
        <f t="shared" si="10"/>
        <v>2313</v>
      </c>
      <c r="Y31" s="4">
        <f t="shared" si="10"/>
        <v>5228</v>
      </c>
      <c r="Z31" s="4">
        <f t="shared" si="10"/>
        <v>0</v>
      </c>
      <c r="AA31" s="3">
        <f t="shared" si="7"/>
        <v>43087</v>
      </c>
      <c r="AB31" s="3">
        <f t="shared" si="7"/>
        <v>50869</v>
      </c>
      <c r="AC31" s="4"/>
      <c r="AE31" s="7" t="s">
        <v>16</v>
      </c>
      <c r="AF31" s="4">
        <f t="shared" ref="AF31:AQ31" si="11">IFERROR(B31/Q31, "N.A.")</f>
        <v>3439.280463576159</v>
      </c>
      <c r="AG31" s="4">
        <f t="shared" si="11"/>
        <v>5751.0573720969587</v>
      </c>
      <c r="AH31" s="4">
        <f t="shared" si="11"/>
        <v>3495.1354665071772</v>
      </c>
      <c r="AI31" s="4">
        <f t="shared" si="11"/>
        <v>4148.2351242056611</v>
      </c>
      <c r="AJ31" s="4">
        <f t="shared" si="11"/>
        <v>7928.1420765027315</v>
      </c>
      <c r="AK31" s="4">
        <f t="shared" si="11"/>
        <v>7997.3782592728612</v>
      </c>
      <c r="AL31" s="4">
        <f t="shared" si="11"/>
        <v>2548.3990705015781</v>
      </c>
      <c r="AM31" s="4">
        <f t="shared" si="11"/>
        <v>13091.184608733247</v>
      </c>
      <c r="AN31" s="4">
        <f t="shared" si="11"/>
        <v>0</v>
      </c>
      <c r="AO31" s="4" t="str">
        <f t="shared" si="11"/>
        <v>N.A.</v>
      </c>
      <c r="AP31" s="4">
        <f t="shared" si="11"/>
        <v>2966.4358391162068</v>
      </c>
      <c r="AQ31" s="4">
        <f t="shared" si="11"/>
        <v>6270.7588118500471</v>
      </c>
      <c r="AR31" s="4"/>
    </row>
    <row r="32" spans="1:44" ht="15.75" thickBot="1" x14ac:dyDescent="0.3">
      <c r="A32" s="8" t="s">
        <v>0</v>
      </c>
      <c r="B32" s="39">
        <f>B31+C31</f>
        <v>300292765.00000006</v>
      </c>
      <c r="C32" s="40"/>
      <c r="D32" s="39">
        <f>D31+E31</f>
        <v>30556061</v>
      </c>
      <c r="E32" s="40"/>
      <c r="F32" s="39">
        <f>F31+G31</f>
        <v>56611372</v>
      </c>
      <c r="G32" s="40"/>
      <c r="H32" s="39">
        <f>H31+I31</f>
        <v>59341853</v>
      </c>
      <c r="I32" s="40"/>
      <c r="J32" s="39">
        <f>J31+K31</f>
        <v>0</v>
      </c>
      <c r="K32" s="40"/>
      <c r="L32" s="5"/>
      <c r="M32" s="2"/>
      <c r="N32" s="1">
        <f>B32+D32+F32+H32+J32</f>
        <v>446802051.00000006</v>
      </c>
      <c r="P32" s="8" t="s">
        <v>0</v>
      </c>
      <c r="Q32" s="39">
        <f>Q31+R31</f>
        <v>59499</v>
      </c>
      <c r="R32" s="40"/>
      <c r="S32" s="39">
        <f>S31+T31</f>
        <v>8419</v>
      </c>
      <c r="T32" s="40"/>
      <c r="U32" s="39">
        <f>U31+V31</f>
        <v>7093</v>
      </c>
      <c r="V32" s="40"/>
      <c r="W32" s="39">
        <f>W31+X31</f>
        <v>13717</v>
      </c>
      <c r="X32" s="40"/>
      <c r="Y32" s="39">
        <f>Y31+Z31</f>
        <v>5228</v>
      </c>
      <c r="Z32" s="40"/>
      <c r="AA32" s="5"/>
      <c r="AB32" s="2"/>
      <c r="AC32" s="1">
        <f>Q32+S32+U32+W32+Y32</f>
        <v>93956</v>
      </c>
      <c r="AE32" s="8" t="s">
        <v>0</v>
      </c>
      <c r="AF32" s="41">
        <f>IFERROR(B32/Q32,"N.A.")</f>
        <v>5047.0220507907707</v>
      </c>
      <c r="AG32" s="42"/>
      <c r="AH32" s="41">
        <f>IFERROR(D32/S32,"N.A.")</f>
        <v>3629.4169141228176</v>
      </c>
      <c r="AI32" s="42"/>
      <c r="AJ32" s="41">
        <f>IFERROR(F32/U32,"N.A.")</f>
        <v>7981.3015649231638</v>
      </c>
      <c r="AK32" s="42"/>
      <c r="AL32" s="41">
        <f>IFERROR(H32/W32,"N.A.")</f>
        <v>4326.1538966246262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4755.4392588019928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2088934.9999999998</v>
      </c>
      <c r="C39" s="4"/>
      <c r="D39" s="4">
        <v>241659.99999999997</v>
      </c>
      <c r="E39" s="4"/>
      <c r="F39" s="4">
        <v>4876060</v>
      </c>
      <c r="G39" s="4"/>
      <c r="H39" s="4">
        <v>30272587.000000011</v>
      </c>
      <c r="I39" s="4"/>
      <c r="J39" s="4">
        <v>0</v>
      </c>
      <c r="K39" s="4"/>
      <c r="L39" s="3">
        <f t="shared" ref="L39:M43" si="12">B39+D39+F39+H39+J39</f>
        <v>37479242.000000015</v>
      </c>
      <c r="M39" s="3">
        <f t="shared" si="12"/>
        <v>0</v>
      </c>
      <c r="N39" s="4">
        <f>L39+M39</f>
        <v>37479242.000000015</v>
      </c>
      <c r="P39" s="6" t="s">
        <v>12</v>
      </c>
      <c r="Q39" s="4">
        <v>1273</v>
      </c>
      <c r="R39" s="4">
        <v>0</v>
      </c>
      <c r="S39" s="4">
        <v>296</v>
      </c>
      <c r="T39" s="4">
        <v>0</v>
      </c>
      <c r="U39" s="4">
        <v>715</v>
      </c>
      <c r="V39" s="4">
        <v>0</v>
      </c>
      <c r="W39" s="4">
        <v>15751</v>
      </c>
      <c r="X39" s="4">
        <v>0</v>
      </c>
      <c r="Y39" s="4">
        <v>2947</v>
      </c>
      <c r="Z39" s="4">
        <v>0</v>
      </c>
      <c r="AA39" s="3">
        <f t="shared" ref="AA39:AB43" si="13">Q39+S39+U39+W39+Y39</f>
        <v>20982</v>
      </c>
      <c r="AB39" s="3">
        <f t="shared" si="13"/>
        <v>0</v>
      </c>
      <c r="AC39" s="4">
        <f>AA39+AB39</f>
        <v>20982</v>
      </c>
      <c r="AE39" s="6" t="s">
        <v>12</v>
      </c>
      <c r="AF39" s="4">
        <f t="shared" ref="AF39:AR42" si="14">IFERROR(B39/Q39, "N.A.")</f>
        <v>1640.9544383346424</v>
      </c>
      <c r="AG39" s="4" t="str">
        <f t="shared" si="14"/>
        <v>N.A.</v>
      </c>
      <c r="AH39" s="4">
        <f t="shared" si="14"/>
        <v>816.41891891891885</v>
      </c>
      <c r="AI39" s="4" t="str">
        <f t="shared" si="14"/>
        <v>N.A.</v>
      </c>
      <c r="AJ39" s="4">
        <f t="shared" si="14"/>
        <v>6819.6643356643353</v>
      </c>
      <c r="AK39" s="4" t="str">
        <f t="shared" si="14"/>
        <v>N.A.</v>
      </c>
      <c r="AL39" s="4">
        <f t="shared" si="14"/>
        <v>1921.9469874928584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1786.2568868554006</v>
      </c>
      <c r="AQ39" s="4" t="str">
        <f t="shared" si="14"/>
        <v>N.A.</v>
      </c>
      <c r="AR39" s="4">
        <f t="shared" si="14"/>
        <v>1786.2568868554006</v>
      </c>
    </row>
    <row r="40" spans="1:44" ht="15.75" customHeight="1" thickBot="1" x14ac:dyDescent="0.3">
      <c r="A40" s="6" t="s">
        <v>13</v>
      </c>
      <c r="B40" s="4">
        <v>9024793</v>
      </c>
      <c r="C40" s="4">
        <v>2828550</v>
      </c>
      <c r="D40" s="4">
        <v>79722</v>
      </c>
      <c r="E40" s="4"/>
      <c r="F40" s="4"/>
      <c r="G40" s="4"/>
      <c r="H40" s="4"/>
      <c r="I40" s="4"/>
      <c r="J40" s="4"/>
      <c r="K40" s="4"/>
      <c r="L40" s="3">
        <f t="shared" si="12"/>
        <v>9104515</v>
      </c>
      <c r="M40" s="3">
        <f t="shared" si="12"/>
        <v>2828550</v>
      </c>
      <c r="N40" s="4">
        <f>L40+M40</f>
        <v>11933065</v>
      </c>
      <c r="P40" s="6" t="s">
        <v>13</v>
      </c>
      <c r="Q40" s="4">
        <v>5047</v>
      </c>
      <c r="R40" s="4">
        <v>1501</v>
      </c>
      <c r="S40" s="4">
        <v>129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5176</v>
      </c>
      <c r="AB40" s="3">
        <f t="shared" si="13"/>
        <v>1501</v>
      </c>
      <c r="AC40" s="4">
        <f>AA40+AB40</f>
        <v>6677</v>
      </c>
      <c r="AE40" s="6" t="s">
        <v>13</v>
      </c>
      <c r="AF40" s="4">
        <f t="shared" si="14"/>
        <v>1788.1499900931246</v>
      </c>
      <c r="AG40" s="4">
        <f t="shared" si="14"/>
        <v>1884.4437041972019</v>
      </c>
      <c r="AH40" s="4">
        <f t="shared" si="14"/>
        <v>618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1758.9866692426585</v>
      </c>
      <c r="AQ40" s="4">
        <f t="shared" si="14"/>
        <v>1884.4437041972019</v>
      </c>
      <c r="AR40" s="4">
        <f t="shared" si="14"/>
        <v>1787.1896061105288</v>
      </c>
    </row>
    <row r="41" spans="1:44" ht="15.75" customHeight="1" thickBot="1" x14ac:dyDescent="0.3">
      <c r="A41" s="6" t="s">
        <v>14</v>
      </c>
      <c r="B41" s="4">
        <v>20268039</v>
      </c>
      <c r="C41" s="4">
        <v>123731247.99999999</v>
      </c>
      <c r="D41" s="4">
        <v>6369440</v>
      </c>
      <c r="E41" s="4"/>
      <c r="F41" s="4"/>
      <c r="G41" s="4">
        <v>6664860</v>
      </c>
      <c r="H41" s="4"/>
      <c r="I41" s="4">
        <v>7053200.0000000009</v>
      </c>
      <c r="J41" s="4">
        <v>0</v>
      </c>
      <c r="K41" s="4"/>
      <c r="L41" s="3">
        <f t="shared" si="12"/>
        <v>26637479</v>
      </c>
      <c r="M41" s="3">
        <f t="shared" si="12"/>
        <v>137449308</v>
      </c>
      <c r="N41" s="4">
        <f>L41+M41</f>
        <v>164086787</v>
      </c>
      <c r="P41" s="6" t="s">
        <v>14</v>
      </c>
      <c r="Q41" s="4">
        <v>6363</v>
      </c>
      <c r="R41" s="4">
        <v>23903</v>
      </c>
      <c r="S41" s="4">
        <v>1799</v>
      </c>
      <c r="T41" s="4">
        <v>0</v>
      </c>
      <c r="U41" s="4">
        <v>0</v>
      </c>
      <c r="V41" s="4">
        <v>1369</v>
      </c>
      <c r="W41" s="4">
        <v>0</v>
      </c>
      <c r="X41" s="4">
        <v>1631</v>
      </c>
      <c r="Y41" s="4">
        <v>4439</v>
      </c>
      <c r="Z41" s="4">
        <v>0</v>
      </c>
      <c r="AA41" s="3">
        <f t="shared" si="13"/>
        <v>12601</v>
      </c>
      <c r="AB41" s="3">
        <f t="shared" si="13"/>
        <v>26903</v>
      </c>
      <c r="AC41" s="4">
        <f>AA41+AB41</f>
        <v>39504</v>
      </c>
      <c r="AE41" s="6" t="s">
        <v>14</v>
      </c>
      <c r="AF41" s="4">
        <f t="shared" si="14"/>
        <v>3185.2960867515321</v>
      </c>
      <c r="AG41" s="4">
        <f t="shared" si="14"/>
        <v>5176.3899092164156</v>
      </c>
      <c r="AH41" s="4">
        <f t="shared" si="14"/>
        <v>3540.5447470817121</v>
      </c>
      <c r="AI41" s="4" t="str">
        <f t="shared" si="14"/>
        <v>N.A.</v>
      </c>
      <c r="AJ41" s="4" t="str">
        <f t="shared" si="14"/>
        <v>N.A.</v>
      </c>
      <c r="AK41" s="4">
        <f t="shared" si="14"/>
        <v>4868.4149013878741</v>
      </c>
      <c r="AL41" s="4" t="str">
        <f t="shared" si="14"/>
        <v>N.A.</v>
      </c>
      <c r="AM41" s="4">
        <f t="shared" si="14"/>
        <v>4324.4635193133054</v>
      </c>
      <c r="AN41" s="4">
        <f t="shared" si="14"/>
        <v>0</v>
      </c>
      <c r="AO41" s="4" t="str">
        <f t="shared" si="14"/>
        <v>N.A.</v>
      </c>
      <c r="AP41" s="4">
        <f t="shared" si="14"/>
        <v>2113.9178636616143</v>
      </c>
      <c r="AQ41" s="4">
        <f t="shared" si="14"/>
        <v>5109.0699178530276</v>
      </c>
      <c r="AR41" s="4">
        <f t="shared" si="14"/>
        <v>4153.6752480761443</v>
      </c>
    </row>
    <row r="42" spans="1:44" ht="15.75" customHeight="1" thickBot="1" x14ac:dyDescent="0.3">
      <c r="A42" s="6" t="s">
        <v>15</v>
      </c>
      <c r="B42" s="4">
        <v>62350</v>
      </c>
      <c r="C42" s="4"/>
      <c r="D42" s="4"/>
      <c r="E42" s="4"/>
      <c r="F42" s="4"/>
      <c r="G42" s="4"/>
      <c r="H42" s="4">
        <v>257540</v>
      </c>
      <c r="I42" s="4"/>
      <c r="J42" s="4">
        <v>0</v>
      </c>
      <c r="K42" s="4"/>
      <c r="L42" s="3">
        <f t="shared" si="12"/>
        <v>319890</v>
      </c>
      <c r="M42" s="3">
        <f t="shared" si="12"/>
        <v>0</v>
      </c>
      <c r="N42" s="4">
        <f>L42+M42</f>
        <v>319890</v>
      </c>
      <c r="P42" s="6" t="s">
        <v>15</v>
      </c>
      <c r="Q42" s="4">
        <v>58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352</v>
      </c>
      <c r="X42" s="4">
        <v>0</v>
      </c>
      <c r="Y42" s="4">
        <v>1098</v>
      </c>
      <c r="Z42" s="4">
        <v>0</v>
      </c>
      <c r="AA42" s="3">
        <f t="shared" si="13"/>
        <v>1508</v>
      </c>
      <c r="AB42" s="3">
        <f t="shared" si="13"/>
        <v>0</v>
      </c>
      <c r="AC42" s="4">
        <f>AA42+AB42</f>
        <v>1508</v>
      </c>
      <c r="AE42" s="6" t="s">
        <v>15</v>
      </c>
      <c r="AF42" s="4">
        <f t="shared" si="14"/>
        <v>1075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731.64772727272725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212.12864721485411</v>
      </c>
      <c r="AQ42" s="4" t="str">
        <f t="shared" si="14"/>
        <v>N.A.</v>
      </c>
      <c r="AR42" s="4">
        <f t="shared" si="14"/>
        <v>212.12864721485411</v>
      </c>
    </row>
    <row r="43" spans="1:44" ht="15.75" customHeight="1" thickBot="1" x14ac:dyDescent="0.3">
      <c r="A43" s="7" t="s">
        <v>16</v>
      </c>
      <c r="B43" s="4">
        <v>31444116.999999989</v>
      </c>
      <c r="C43" s="4">
        <v>126559798.00000003</v>
      </c>
      <c r="D43" s="4">
        <v>6690821.9999999991</v>
      </c>
      <c r="E43" s="4"/>
      <c r="F43" s="4">
        <v>4876060</v>
      </c>
      <c r="G43" s="4">
        <v>6664860</v>
      </c>
      <c r="H43" s="4">
        <v>30530127</v>
      </c>
      <c r="I43" s="4">
        <v>7053200.0000000009</v>
      </c>
      <c r="J43" s="4">
        <v>0</v>
      </c>
      <c r="K43" s="4"/>
      <c r="L43" s="3">
        <f t="shared" si="12"/>
        <v>73541125.999999985</v>
      </c>
      <c r="M43" s="3">
        <f t="shared" si="12"/>
        <v>140277858.00000003</v>
      </c>
      <c r="N43" s="4"/>
      <c r="P43" s="7" t="s">
        <v>16</v>
      </c>
      <c r="Q43" s="4">
        <f t="shared" ref="Q43:Z43" si="15">SUM(Q39:Q42)</f>
        <v>12741</v>
      </c>
      <c r="R43" s="4">
        <f t="shared" si="15"/>
        <v>25404</v>
      </c>
      <c r="S43" s="4">
        <f t="shared" si="15"/>
        <v>2224</v>
      </c>
      <c r="T43" s="4">
        <f t="shared" si="15"/>
        <v>0</v>
      </c>
      <c r="U43" s="4">
        <f t="shared" si="15"/>
        <v>715</v>
      </c>
      <c r="V43" s="4">
        <f t="shared" si="15"/>
        <v>1369</v>
      </c>
      <c r="W43" s="4">
        <f t="shared" si="15"/>
        <v>16103</v>
      </c>
      <c r="X43" s="4">
        <f t="shared" si="15"/>
        <v>1631</v>
      </c>
      <c r="Y43" s="4">
        <f t="shared" si="15"/>
        <v>8484</v>
      </c>
      <c r="Z43" s="4">
        <f t="shared" si="15"/>
        <v>0</v>
      </c>
      <c r="AA43" s="3">
        <f t="shared" si="13"/>
        <v>40267</v>
      </c>
      <c r="AB43" s="3">
        <f t="shared" si="13"/>
        <v>28404</v>
      </c>
      <c r="AC43" s="4"/>
      <c r="AE43" s="7" t="s">
        <v>16</v>
      </c>
      <c r="AF43" s="4">
        <f t="shared" ref="AF43:AQ43" si="16">IFERROR(B43/Q43, "N.A.")</f>
        <v>2467.9473353739886</v>
      </c>
      <c r="AG43" s="4">
        <f t="shared" si="16"/>
        <v>4981.8846638324685</v>
      </c>
      <c r="AH43" s="4">
        <f t="shared" si="16"/>
        <v>3008.4631294964024</v>
      </c>
      <c r="AI43" s="4" t="str">
        <f t="shared" si="16"/>
        <v>N.A.</v>
      </c>
      <c r="AJ43" s="4">
        <f t="shared" si="16"/>
        <v>6819.6643356643353</v>
      </c>
      <c r="AK43" s="4">
        <f t="shared" si="16"/>
        <v>4868.4149013878741</v>
      </c>
      <c r="AL43" s="4">
        <f t="shared" si="16"/>
        <v>1895.9279016332359</v>
      </c>
      <c r="AM43" s="4">
        <f t="shared" si="16"/>
        <v>4324.4635193133054</v>
      </c>
      <c r="AN43" s="4">
        <f t="shared" si="16"/>
        <v>0</v>
      </c>
      <c r="AO43" s="4" t="str">
        <f t="shared" si="16"/>
        <v>N.A.</v>
      </c>
      <c r="AP43" s="4">
        <f t="shared" si="16"/>
        <v>1826.3373482007596</v>
      </c>
      <c r="AQ43" s="4">
        <f t="shared" si="16"/>
        <v>4938.6656104773983</v>
      </c>
      <c r="AR43" s="4"/>
    </row>
    <row r="44" spans="1:44" ht="15.75" thickBot="1" x14ac:dyDescent="0.3">
      <c r="A44" s="8" t="s">
        <v>0</v>
      </c>
      <c r="B44" s="39">
        <f>B43+C43</f>
        <v>158003915.00000003</v>
      </c>
      <c r="C44" s="40"/>
      <c r="D44" s="39">
        <f>D43+E43</f>
        <v>6690821.9999999991</v>
      </c>
      <c r="E44" s="40"/>
      <c r="F44" s="39">
        <f>F43+G43</f>
        <v>11540920</v>
      </c>
      <c r="G44" s="40"/>
      <c r="H44" s="39">
        <f>H43+I43</f>
        <v>37583327</v>
      </c>
      <c r="I44" s="40"/>
      <c r="J44" s="39">
        <f>J43+K43</f>
        <v>0</v>
      </c>
      <c r="K44" s="40"/>
      <c r="L44" s="5"/>
      <c r="M44" s="2"/>
      <c r="N44" s="1">
        <f>B44+D44+F44+H44+J44</f>
        <v>213818984.00000003</v>
      </c>
      <c r="P44" s="8" t="s">
        <v>0</v>
      </c>
      <c r="Q44" s="39">
        <f>Q43+R43</f>
        <v>38145</v>
      </c>
      <c r="R44" s="40"/>
      <c r="S44" s="39">
        <f>S43+T43</f>
        <v>2224</v>
      </c>
      <c r="T44" s="40"/>
      <c r="U44" s="39">
        <f>U43+V43</f>
        <v>2084</v>
      </c>
      <c r="V44" s="40"/>
      <c r="W44" s="39">
        <f>W43+X43</f>
        <v>17734</v>
      </c>
      <c r="X44" s="40"/>
      <c r="Y44" s="39">
        <f>Y43+Z43</f>
        <v>8484</v>
      </c>
      <c r="Z44" s="40"/>
      <c r="AA44" s="5"/>
      <c r="AB44" s="2"/>
      <c r="AC44" s="1">
        <f>Q44+S44+U44+W44+Y44</f>
        <v>68671</v>
      </c>
      <c r="AE44" s="8" t="s">
        <v>0</v>
      </c>
      <c r="AF44" s="41">
        <f>IFERROR(B44/Q44,"N.A.")</f>
        <v>4142.1920304102778</v>
      </c>
      <c r="AG44" s="42"/>
      <c r="AH44" s="41">
        <f>IFERROR(D44/S44,"N.A.")</f>
        <v>3008.4631294964024</v>
      </c>
      <c r="AI44" s="42"/>
      <c r="AJ44" s="41">
        <f>IFERROR(F44/U44,"N.A.")</f>
        <v>5537.8694817658352</v>
      </c>
      <c r="AK44" s="42"/>
      <c r="AL44" s="41">
        <f>IFERROR(H44/W44,"N.A.")</f>
        <v>2119.2808728995151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3113.6722051521024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customWidth="1"/>
    <col min="17" max="17" width="20.42578125" bestFit="1" customWidth="1"/>
    <col min="18" max="19" width="23.85546875" bestFit="1" customWidth="1"/>
    <col min="20" max="21" width="14.42578125" bestFit="1" customWidth="1"/>
    <col min="24" max="24" width="16.42578125" bestFit="1" customWidth="1"/>
    <col min="26" max="26" width="11.85546875" bestFit="1" customWidth="1"/>
    <col min="30" max="30" width="16.85546875" customWidth="1"/>
    <col min="31" max="31" width="31.42578125" customWidth="1"/>
    <col min="32" max="32" width="20.42578125" bestFit="1" customWidth="1"/>
    <col min="33" max="34" width="23.85546875" bestFit="1" customWidth="1"/>
    <col min="35" max="36" width="14.42578125" bestFit="1" customWidth="1"/>
    <col min="39" max="39" width="16.42578125" bestFit="1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94043471.00000006</v>
      </c>
      <c r="C15" s="4"/>
      <c r="D15" s="4">
        <v>56309970.00000003</v>
      </c>
      <c r="E15" s="4"/>
      <c r="F15" s="4">
        <v>58978535</v>
      </c>
      <c r="G15" s="4"/>
      <c r="H15" s="4">
        <v>117535132.99999999</v>
      </c>
      <c r="I15" s="4"/>
      <c r="J15" s="4">
        <v>0</v>
      </c>
      <c r="K15" s="4"/>
      <c r="L15" s="3">
        <f t="shared" ref="L15:M18" si="0">B15+D15+F15+H15+J15</f>
        <v>326867109.00000006</v>
      </c>
      <c r="M15" s="3">
        <f t="shared" si="0"/>
        <v>0</v>
      </c>
      <c r="N15" s="4">
        <f>L15+M15</f>
        <v>326867109.00000006</v>
      </c>
      <c r="P15" s="6" t="s">
        <v>12</v>
      </c>
      <c r="Q15" s="4">
        <v>17955</v>
      </c>
      <c r="R15" s="4">
        <v>0</v>
      </c>
      <c r="S15" s="4">
        <v>9090</v>
      </c>
      <c r="T15" s="4">
        <v>0</v>
      </c>
      <c r="U15" s="4">
        <v>7064</v>
      </c>
      <c r="V15" s="4">
        <v>0</v>
      </c>
      <c r="W15" s="4">
        <v>27589</v>
      </c>
      <c r="X15" s="4">
        <v>0</v>
      </c>
      <c r="Y15" s="4">
        <v>3360</v>
      </c>
      <c r="Z15" s="4">
        <v>0</v>
      </c>
      <c r="AA15" s="3">
        <f t="shared" ref="AA15:AB19" si="1">Q15+S15+U15+W15+Y15</f>
        <v>65058</v>
      </c>
      <c r="AB15" s="3">
        <f t="shared" si="1"/>
        <v>0</v>
      </c>
      <c r="AC15" s="4">
        <f>AA15+AB15</f>
        <v>65058</v>
      </c>
      <c r="AE15" s="6" t="s">
        <v>12</v>
      </c>
      <c r="AF15" s="4">
        <f t="shared" ref="AF15:AR18" si="2">IFERROR(B15/Q15, "N.A.")</f>
        <v>5237.7316067947677</v>
      </c>
      <c r="AG15" s="4" t="str">
        <f t="shared" si="2"/>
        <v>N.A.</v>
      </c>
      <c r="AH15" s="4">
        <f t="shared" si="2"/>
        <v>6194.7161716171649</v>
      </c>
      <c r="AI15" s="4" t="str">
        <f t="shared" si="2"/>
        <v>N.A.</v>
      </c>
      <c r="AJ15" s="4">
        <f t="shared" si="2"/>
        <v>8349.1697338618342</v>
      </c>
      <c r="AK15" s="4" t="str">
        <f t="shared" si="2"/>
        <v>N.A.</v>
      </c>
      <c r="AL15" s="4">
        <f t="shared" si="2"/>
        <v>4260.2172242560437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5024.2415844323532</v>
      </c>
      <c r="AQ15" s="4" t="str">
        <f t="shared" si="2"/>
        <v>N.A.</v>
      </c>
      <c r="AR15" s="4">
        <f t="shared" si="2"/>
        <v>5024.2415844323532</v>
      </c>
    </row>
    <row r="16" spans="1:44" ht="15.75" customHeight="1" thickBot="1" x14ac:dyDescent="0.3">
      <c r="A16" s="6" t="s">
        <v>13</v>
      </c>
      <c r="B16" s="4">
        <v>39152894.000000015</v>
      </c>
      <c r="C16" s="4">
        <v>4109719.9999999995</v>
      </c>
      <c r="D16" s="4">
        <v>117390</v>
      </c>
      <c r="E16" s="4"/>
      <c r="F16" s="4"/>
      <c r="G16" s="4"/>
      <c r="H16" s="4"/>
      <c r="I16" s="4"/>
      <c r="J16" s="4"/>
      <c r="K16" s="4"/>
      <c r="L16" s="3">
        <f t="shared" si="0"/>
        <v>39270284.000000015</v>
      </c>
      <c r="M16" s="3">
        <f t="shared" si="0"/>
        <v>4109719.9999999995</v>
      </c>
      <c r="N16" s="4">
        <f>L16+M16</f>
        <v>43380004.000000015</v>
      </c>
      <c r="P16" s="6" t="s">
        <v>13</v>
      </c>
      <c r="Q16" s="4">
        <v>11752</v>
      </c>
      <c r="R16" s="4">
        <v>940</v>
      </c>
      <c r="S16" s="4">
        <v>91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11843</v>
      </c>
      <c r="AB16" s="3">
        <f t="shared" si="1"/>
        <v>940</v>
      </c>
      <c r="AC16" s="4">
        <f>AA16+AB16</f>
        <v>12783</v>
      </c>
      <c r="AE16" s="6" t="s">
        <v>13</v>
      </c>
      <c r="AF16" s="4">
        <f t="shared" si="2"/>
        <v>3331.5941116405729</v>
      </c>
      <c r="AG16" s="4">
        <f t="shared" si="2"/>
        <v>4372.0425531914889</v>
      </c>
      <c r="AH16" s="4">
        <f t="shared" si="2"/>
        <v>1290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3315.9067803765952</v>
      </c>
      <c r="AQ16" s="4">
        <f t="shared" si="2"/>
        <v>4372.0425531914889</v>
      </c>
      <c r="AR16" s="4">
        <f t="shared" si="2"/>
        <v>3393.5698975201453</v>
      </c>
    </row>
    <row r="17" spans="1:44" ht="15.75" customHeight="1" thickBot="1" x14ac:dyDescent="0.3">
      <c r="A17" s="6" t="s">
        <v>14</v>
      </c>
      <c r="B17" s="4">
        <v>220865873.00000015</v>
      </c>
      <c r="C17" s="4">
        <v>992073593.00000131</v>
      </c>
      <c r="D17" s="4">
        <v>53322666.000000007</v>
      </c>
      <c r="E17" s="4">
        <v>29659180.000000007</v>
      </c>
      <c r="F17" s="4"/>
      <c r="G17" s="4">
        <v>241290930.00000003</v>
      </c>
      <c r="H17" s="4"/>
      <c r="I17" s="4">
        <v>57871240.000000007</v>
      </c>
      <c r="J17" s="4">
        <v>0</v>
      </c>
      <c r="K17" s="4"/>
      <c r="L17" s="3">
        <f t="shared" si="0"/>
        <v>274188539.00000018</v>
      </c>
      <c r="M17" s="3">
        <f t="shared" si="0"/>
        <v>1320894943.0000014</v>
      </c>
      <c r="N17" s="4">
        <f>L17+M17</f>
        <v>1595083482.0000017</v>
      </c>
      <c r="P17" s="6" t="s">
        <v>14</v>
      </c>
      <c r="Q17" s="4">
        <v>40050</v>
      </c>
      <c r="R17" s="4">
        <v>147835</v>
      </c>
      <c r="S17" s="4">
        <v>7277</v>
      </c>
      <c r="T17" s="4">
        <v>2805</v>
      </c>
      <c r="U17" s="4">
        <v>0</v>
      </c>
      <c r="V17" s="4">
        <v>13216</v>
      </c>
      <c r="W17" s="4">
        <v>0</v>
      </c>
      <c r="X17" s="4">
        <v>8259</v>
      </c>
      <c r="Y17" s="4">
        <v>4039</v>
      </c>
      <c r="Z17" s="4">
        <v>0</v>
      </c>
      <c r="AA17" s="3">
        <f t="shared" si="1"/>
        <v>51366</v>
      </c>
      <c r="AB17" s="3">
        <f t="shared" si="1"/>
        <v>172115</v>
      </c>
      <c r="AC17" s="4">
        <f>AA17+AB17</f>
        <v>223481</v>
      </c>
      <c r="AE17" s="6" t="s">
        <v>14</v>
      </c>
      <c r="AF17" s="4">
        <f t="shared" si="2"/>
        <v>5514.753383270915</v>
      </c>
      <c r="AG17" s="4">
        <f t="shared" si="2"/>
        <v>6710.6814556769459</v>
      </c>
      <c r="AH17" s="4">
        <f t="shared" si="2"/>
        <v>7327.5616325408837</v>
      </c>
      <c r="AI17" s="4">
        <f t="shared" si="2"/>
        <v>10573.682709447417</v>
      </c>
      <c r="AJ17" s="4" t="str">
        <f t="shared" si="2"/>
        <v>N.A.</v>
      </c>
      <c r="AK17" s="4">
        <f t="shared" si="2"/>
        <v>18257.485623486686</v>
      </c>
      <c r="AL17" s="4" t="str">
        <f t="shared" si="2"/>
        <v>N.A.</v>
      </c>
      <c r="AM17" s="4">
        <f t="shared" si="2"/>
        <v>7007.0517011744769</v>
      </c>
      <c r="AN17" s="4">
        <f t="shared" si="2"/>
        <v>0</v>
      </c>
      <c r="AO17" s="4" t="str">
        <f t="shared" si="2"/>
        <v>N.A.</v>
      </c>
      <c r="AP17" s="4">
        <f t="shared" si="2"/>
        <v>5337.9383054939099</v>
      </c>
      <c r="AQ17" s="4">
        <f t="shared" si="2"/>
        <v>7674.4905615431626</v>
      </c>
      <c r="AR17" s="4">
        <f t="shared" si="2"/>
        <v>7137.4456083515006</v>
      </c>
    </row>
    <row r="18" spans="1:44" ht="15.75" customHeight="1" thickBot="1" x14ac:dyDescent="0.3">
      <c r="A18" s="6" t="s">
        <v>15</v>
      </c>
      <c r="B18" s="4">
        <v>1115850.0000000002</v>
      </c>
      <c r="C18" s="4"/>
      <c r="D18" s="4"/>
      <c r="E18" s="4"/>
      <c r="F18" s="4"/>
      <c r="G18" s="4">
        <v>1790950</v>
      </c>
      <c r="H18" s="4">
        <v>787160</v>
      </c>
      <c r="I18" s="4"/>
      <c r="J18" s="4">
        <v>0</v>
      </c>
      <c r="K18" s="4"/>
      <c r="L18" s="3">
        <f t="shared" si="0"/>
        <v>1903010.0000000002</v>
      </c>
      <c r="M18" s="3">
        <f t="shared" si="0"/>
        <v>1790950</v>
      </c>
      <c r="N18" s="4">
        <f>L18+M18</f>
        <v>3693960</v>
      </c>
      <c r="P18" s="6" t="s">
        <v>15</v>
      </c>
      <c r="Q18" s="4">
        <v>238</v>
      </c>
      <c r="R18" s="4">
        <v>0</v>
      </c>
      <c r="S18" s="4">
        <v>0</v>
      </c>
      <c r="T18" s="4">
        <v>0</v>
      </c>
      <c r="U18" s="4">
        <v>0</v>
      </c>
      <c r="V18" s="4">
        <v>412</v>
      </c>
      <c r="W18" s="4">
        <v>284</v>
      </c>
      <c r="X18" s="4">
        <v>0</v>
      </c>
      <c r="Y18" s="4">
        <v>171</v>
      </c>
      <c r="Z18" s="4">
        <v>0</v>
      </c>
      <c r="AA18" s="3">
        <f t="shared" si="1"/>
        <v>693</v>
      </c>
      <c r="AB18" s="3">
        <f t="shared" si="1"/>
        <v>412</v>
      </c>
      <c r="AC18" s="4">
        <f>AA18+AB18</f>
        <v>1105</v>
      </c>
      <c r="AE18" s="6" t="s">
        <v>15</v>
      </c>
      <c r="AF18" s="4">
        <f t="shared" si="2"/>
        <v>4688.4453781512611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4346.9660194174758</v>
      </c>
      <c r="AL18" s="4">
        <f t="shared" si="2"/>
        <v>2771.6901408450703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2746.0461760461762</v>
      </c>
      <c r="AQ18" s="4">
        <f t="shared" si="2"/>
        <v>4346.9660194174758</v>
      </c>
      <c r="AR18" s="4">
        <f t="shared" si="2"/>
        <v>3342.9502262443439</v>
      </c>
    </row>
    <row r="19" spans="1:44" ht="15.75" customHeight="1" thickBot="1" x14ac:dyDescent="0.3">
      <c r="A19" s="7" t="s">
        <v>16</v>
      </c>
      <c r="B19" s="4">
        <f t="shared" ref="B19:M19" si="3">SUM(B15:B18)</f>
        <v>355178088.00000024</v>
      </c>
      <c r="C19" s="4">
        <f t="shared" si="3"/>
        <v>996183313.00000131</v>
      </c>
      <c r="D19" s="4">
        <f t="shared" si="3"/>
        <v>109750026.00000003</v>
      </c>
      <c r="E19" s="4">
        <f t="shared" si="3"/>
        <v>29659180.000000007</v>
      </c>
      <c r="F19" s="4">
        <f t="shared" si="3"/>
        <v>58978535</v>
      </c>
      <c r="G19" s="4">
        <f t="shared" si="3"/>
        <v>243081880.00000003</v>
      </c>
      <c r="H19" s="4">
        <f t="shared" si="3"/>
        <v>118322292.99999999</v>
      </c>
      <c r="I19" s="4">
        <f t="shared" si="3"/>
        <v>57871240.000000007</v>
      </c>
      <c r="J19" s="4">
        <f t="shared" si="3"/>
        <v>0</v>
      </c>
      <c r="K19" s="4">
        <f t="shared" si="3"/>
        <v>0</v>
      </c>
      <c r="L19" s="3">
        <f t="shared" si="3"/>
        <v>642228942.00000024</v>
      </c>
      <c r="M19" s="3">
        <f t="shared" si="3"/>
        <v>1326795613.0000014</v>
      </c>
      <c r="N19" s="4"/>
      <c r="P19" s="7" t="s">
        <v>16</v>
      </c>
      <c r="Q19" s="4">
        <f t="shared" ref="Q19:Z19" si="4">SUM(Q15:Q18)</f>
        <v>69995</v>
      </c>
      <c r="R19" s="4">
        <f t="shared" si="4"/>
        <v>148775</v>
      </c>
      <c r="S19" s="4">
        <f t="shared" si="4"/>
        <v>16458</v>
      </c>
      <c r="T19" s="4">
        <f t="shared" si="4"/>
        <v>2805</v>
      </c>
      <c r="U19" s="4">
        <f t="shared" si="4"/>
        <v>7064</v>
      </c>
      <c r="V19" s="4">
        <f t="shared" si="4"/>
        <v>13628</v>
      </c>
      <c r="W19" s="4">
        <f t="shared" si="4"/>
        <v>27873</v>
      </c>
      <c r="X19" s="4">
        <f t="shared" si="4"/>
        <v>8259</v>
      </c>
      <c r="Y19" s="4">
        <f t="shared" si="4"/>
        <v>7570</v>
      </c>
      <c r="Z19" s="4">
        <f t="shared" si="4"/>
        <v>0</v>
      </c>
      <c r="AA19" s="3">
        <f t="shared" si="1"/>
        <v>128960</v>
      </c>
      <c r="AB19" s="3">
        <f t="shared" si="1"/>
        <v>173467</v>
      </c>
      <c r="AC19" s="4"/>
      <c r="AE19" s="7" t="s">
        <v>16</v>
      </c>
      <c r="AF19" s="4">
        <f t="shared" ref="AF19:AQ19" si="5">IFERROR(B19/Q19, "N.A.")</f>
        <v>5074.3351382241626</v>
      </c>
      <c r="AG19" s="4">
        <f t="shared" si="5"/>
        <v>6695.9053133927155</v>
      </c>
      <c r="AH19" s="4">
        <f t="shared" si="5"/>
        <v>6668.4910681735346</v>
      </c>
      <c r="AI19" s="4">
        <f t="shared" si="5"/>
        <v>10573.682709447417</v>
      </c>
      <c r="AJ19" s="4">
        <f t="shared" si="5"/>
        <v>8349.1697338618342</v>
      </c>
      <c r="AK19" s="4">
        <f t="shared" si="5"/>
        <v>17836.944525975934</v>
      </c>
      <c r="AL19" s="4">
        <f t="shared" si="5"/>
        <v>4245.0505148351449</v>
      </c>
      <c r="AM19" s="4">
        <f t="shared" si="5"/>
        <v>7007.0517011744769</v>
      </c>
      <c r="AN19" s="4">
        <f t="shared" si="5"/>
        <v>0</v>
      </c>
      <c r="AO19" s="4" t="str">
        <f t="shared" si="5"/>
        <v>N.A.</v>
      </c>
      <c r="AP19" s="4">
        <f t="shared" si="5"/>
        <v>4980.0631358560813</v>
      </c>
      <c r="AQ19" s="4">
        <f t="shared" si="5"/>
        <v>7648.6917569336038</v>
      </c>
      <c r="AR19" s="4"/>
    </row>
    <row r="20" spans="1:44" ht="15.75" thickBot="1" x14ac:dyDescent="0.3">
      <c r="A20" s="8" t="s">
        <v>0</v>
      </c>
      <c r="B20" s="39">
        <f>B19+C19</f>
        <v>1351361401.0000014</v>
      </c>
      <c r="C20" s="40"/>
      <c r="D20" s="39">
        <f>D19+E19</f>
        <v>139409206.00000003</v>
      </c>
      <c r="E20" s="40"/>
      <c r="F20" s="39">
        <f>F19+G19</f>
        <v>302060415</v>
      </c>
      <c r="G20" s="40"/>
      <c r="H20" s="39">
        <f>H19+I19</f>
        <v>176193533</v>
      </c>
      <c r="I20" s="40"/>
      <c r="J20" s="39">
        <f>J19+K19</f>
        <v>0</v>
      </c>
      <c r="K20" s="40"/>
      <c r="L20" s="5"/>
      <c r="M20" s="2"/>
      <c r="N20" s="1">
        <f>B20+D20+F20+H20+J20</f>
        <v>1969024555.0000014</v>
      </c>
      <c r="P20" s="8" t="s">
        <v>0</v>
      </c>
      <c r="Q20" s="39">
        <f>Q19+R19</f>
        <v>218770</v>
      </c>
      <c r="R20" s="40"/>
      <c r="S20" s="39">
        <f>S19+T19</f>
        <v>19263</v>
      </c>
      <c r="T20" s="40"/>
      <c r="U20" s="39">
        <f>U19+V19</f>
        <v>20692</v>
      </c>
      <c r="V20" s="40"/>
      <c r="W20" s="39">
        <f>W19+X19</f>
        <v>36132</v>
      </c>
      <c r="X20" s="40"/>
      <c r="Y20" s="39">
        <f>Y19+Z19</f>
        <v>7570</v>
      </c>
      <c r="Z20" s="40"/>
      <c r="AA20" s="5"/>
      <c r="AB20" s="2"/>
      <c r="AC20" s="1">
        <f>Q20+S20+U20+W20+Y20</f>
        <v>302427</v>
      </c>
      <c r="AE20" s="8" t="s">
        <v>0</v>
      </c>
      <c r="AF20" s="41">
        <f>IFERROR(B20/Q20,"N.A.")</f>
        <v>6177.0873565845477</v>
      </c>
      <c r="AG20" s="42"/>
      <c r="AH20" s="41">
        <f>IFERROR(D20/S20,"N.A.")</f>
        <v>7237.1492498572406</v>
      </c>
      <c r="AI20" s="42"/>
      <c r="AJ20" s="41">
        <f>IFERROR(F20/U20,"N.A.")</f>
        <v>14597.932292673497</v>
      </c>
      <c r="AK20" s="42"/>
      <c r="AL20" s="41">
        <f>IFERROR(H20/W20,"N.A.")</f>
        <v>4876.3847282187535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6510.7432702767992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85264439</v>
      </c>
      <c r="C27" s="4"/>
      <c r="D27" s="4">
        <v>56176670</v>
      </c>
      <c r="E27" s="4"/>
      <c r="F27" s="4">
        <v>47066805</v>
      </c>
      <c r="G27" s="4"/>
      <c r="H27" s="4">
        <v>82732258.000000015</v>
      </c>
      <c r="I27" s="4"/>
      <c r="J27" s="4">
        <v>0</v>
      </c>
      <c r="K27" s="4"/>
      <c r="L27" s="3">
        <f t="shared" ref="L27:M31" si="6">B27+D27+F27+H27+J27</f>
        <v>271240172</v>
      </c>
      <c r="M27" s="3">
        <f t="shared" si="6"/>
        <v>0</v>
      </c>
      <c r="N27" s="4">
        <f>L27+M27</f>
        <v>271240172</v>
      </c>
      <c r="P27" s="6" t="s">
        <v>12</v>
      </c>
      <c r="Q27" s="4">
        <v>15189</v>
      </c>
      <c r="R27" s="4">
        <v>0</v>
      </c>
      <c r="S27" s="4">
        <v>8935</v>
      </c>
      <c r="T27" s="4">
        <v>0</v>
      </c>
      <c r="U27" s="4">
        <v>5484</v>
      </c>
      <c r="V27" s="4">
        <v>0</v>
      </c>
      <c r="W27" s="4">
        <v>14036</v>
      </c>
      <c r="X27" s="4">
        <v>0</v>
      </c>
      <c r="Y27" s="4">
        <v>927</v>
      </c>
      <c r="Z27" s="4">
        <v>0</v>
      </c>
      <c r="AA27" s="3">
        <f t="shared" ref="AA27:AB31" si="7">Q27+S27+U27+W27+Y27</f>
        <v>44571</v>
      </c>
      <c r="AB27" s="3">
        <f t="shared" si="7"/>
        <v>0</v>
      </c>
      <c r="AC27" s="4">
        <f>AA27+AB27</f>
        <v>44571</v>
      </c>
      <c r="AE27" s="6" t="s">
        <v>12</v>
      </c>
      <c r="AF27" s="4">
        <f t="shared" ref="AF27:AR30" si="8">IFERROR(B27/Q27, "N.A.")</f>
        <v>5613.5650141549804</v>
      </c>
      <c r="AG27" s="4" t="str">
        <f t="shared" si="8"/>
        <v>N.A.</v>
      </c>
      <c r="AH27" s="4">
        <f t="shared" si="8"/>
        <v>6287.2602126468946</v>
      </c>
      <c r="AI27" s="4" t="str">
        <f t="shared" si="8"/>
        <v>N.A.</v>
      </c>
      <c r="AJ27" s="4">
        <f t="shared" si="8"/>
        <v>8582.5683807439818</v>
      </c>
      <c r="AK27" s="4" t="str">
        <f t="shared" si="8"/>
        <v>N.A.</v>
      </c>
      <c r="AL27" s="4">
        <f t="shared" si="8"/>
        <v>5894.290253633515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6085.5751946332821</v>
      </c>
      <c r="AQ27" s="4" t="str">
        <f t="shared" si="8"/>
        <v>N.A.</v>
      </c>
      <c r="AR27" s="4">
        <f t="shared" si="8"/>
        <v>6085.5751946332821</v>
      </c>
    </row>
    <row r="28" spans="1:44" ht="15.75" customHeight="1" thickBot="1" x14ac:dyDescent="0.3">
      <c r="A28" s="6" t="s">
        <v>13</v>
      </c>
      <c r="B28" s="4">
        <v>7495180</v>
      </c>
      <c r="C28" s="4">
        <v>769100</v>
      </c>
      <c r="D28" s="4"/>
      <c r="E28" s="4"/>
      <c r="F28" s="4"/>
      <c r="G28" s="4"/>
      <c r="H28" s="4"/>
      <c r="I28" s="4"/>
      <c r="J28" s="4"/>
      <c r="K28" s="4"/>
      <c r="L28" s="3">
        <f t="shared" si="6"/>
        <v>7495180</v>
      </c>
      <c r="M28" s="3">
        <f t="shared" si="6"/>
        <v>769100</v>
      </c>
      <c r="N28" s="4">
        <f>L28+M28</f>
        <v>8264280</v>
      </c>
      <c r="P28" s="6" t="s">
        <v>13</v>
      </c>
      <c r="Q28" s="4">
        <v>1164</v>
      </c>
      <c r="R28" s="4">
        <v>185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1164</v>
      </c>
      <c r="AB28" s="3">
        <f t="shared" si="7"/>
        <v>185</v>
      </c>
      <c r="AC28" s="4">
        <f>AA28+AB28</f>
        <v>1349</v>
      </c>
      <c r="AE28" s="6" t="s">
        <v>13</v>
      </c>
      <c r="AF28" s="4">
        <f t="shared" si="8"/>
        <v>6439.1580756013745</v>
      </c>
      <c r="AG28" s="4">
        <f t="shared" si="8"/>
        <v>4157.2972972972975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6439.1580756013745</v>
      </c>
      <c r="AQ28" s="4">
        <f t="shared" si="8"/>
        <v>4157.2972972972975</v>
      </c>
      <c r="AR28" s="4">
        <f t="shared" si="8"/>
        <v>6126.2268346923647</v>
      </c>
    </row>
    <row r="29" spans="1:44" ht="15.75" customHeight="1" thickBot="1" x14ac:dyDescent="0.3">
      <c r="A29" s="6" t="s">
        <v>14</v>
      </c>
      <c r="B29" s="4">
        <v>148967561.00000006</v>
      </c>
      <c r="C29" s="4">
        <v>699108457.99999988</v>
      </c>
      <c r="D29" s="4">
        <v>34222306</v>
      </c>
      <c r="E29" s="4">
        <v>21514679.999999996</v>
      </c>
      <c r="F29" s="4"/>
      <c r="G29" s="4">
        <v>207269999.99999997</v>
      </c>
      <c r="H29" s="4"/>
      <c r="I29" s="4">
        <v>38770804.999999993</v>
      </c>
      <c r="J29" s="4">
        <v>0</v>
      </c>
      <c r="K29" s="4"/>
      <c r="L29" s="3">
        <f t="shared" si="6"/>
        <v>183189867.00000006</v>
      </c>
      <c r="M29" s="3">
        <f t="shared" si="6"/>
        <v>966663942.99999988</v>
      </c>
      <c r="N29" s="4">
        <f>L29+M29</f>
        <v>1149853810</v>
      </c>
      <c r="P29" s="6" t="s">
        <v>14</v>
      </c>
      <c r="Q29" s="4">
        <v>23809</v>
      </c>
      <c r="R29" s="4">
        <v>97005</v>
      </c>
      <c r="S29" s="4">
        <v>5104</v>
      </c>
      <c r="T29" s="4">
        <v>1703</v>
      </c>
      <c r="U29" s="4">
        <v>0</v>
      </c>
      <c r="V29" s="4">
        <v>10280</v>
      </c>
      <c r="W29" s="4">
        <v>0</v>
      </c>
      <c r="X29" s="4">
        <v>4957</v>
      </c>
      <c r="Y29" s="4">
        <v>1392</v>
      </c>
      <c r="Z29" s="4">
        <v>0</v>
      </c>
      <c r="AA29" s="3">
        <f t="shared" si="7"/>
        <v>30305</v>
      </c>
      <c r="AB29" s="3">
        <f t="shared" si="7"/>
        <v>113945</v>
      </c>
      <c r="AC29" s="4">
        <f>AA29+AB29</f>
        <v>144250</v>
      </c>
      <c r="AE29" s="6" t="s">
        <v>14</v>
      </c>
      <c r="AF29" s="4">
        <f t="shared" si="8"/>
        <v>6256.7752110546453</v>
      </c>
      <c r="AG29" s="4">
        <f t="shared" si="8"/>
        <v>7206.9321993711656</v>
      </c>
      <c r="AH29" s="4">
        <f t="shared" si="8"/>
        <v>6704.9972570532918</v>
      </c>
      <c r="AI29" s="4">
        <f t="shared" si="8"/>
        <v>12633.399882560187</v>
      </c>
      <c r="AJ29" s="4" t="str">
        <f t="shared" si="8"/>
        <v>N.A.</v>
      </c>
      <c r="AK29" s="4">
        <f t="shared" si="8"/>
        <v>20162.451361867701</v>
      </c>
      <c r="AL29" s="4" t="str">
        <f t="shared" si="8"/>
        <v>N.A.</v>
      </c>
      <c r="AM29" s="4">
        <f t="shared" si="8"/>
        <v>7821.4252572120222</v>
      </c>
      <c r="AN29" s="4">
        <f t="shared" si="8"/>
        <v>0</v>
      </c>
      <c r="AO29" s="4" t="str">
        <f t="shared" si="8"/>
        <v>N.A.</v>
      </c>
      <c r="AP29" s="4">
        <f t="shared" si="8"/>
        <v>6044.8726942748744</v>
      </c>
      <c r="AQ29" s="4">
        <f t="shared" si="8"/>
        <v>8483.6012374391139</v>
      </c>
      <c r="AR29" s="4">
        <f t="shared" si="8"/>
        <v>7971.25691507799</v>
      </c>
    </row>
    <row r="30" spans="1:44" ht="15.75" customHeight="1" thickBot="1" x14ac:dyDescent="0.3">
      <c r="A30" s="6" t="s">
        <v>15</v>
      </c>
      <c r="B30" s="4">
        <v>1115850.0000000002</v>
      </c>
      <c r="C30" s="4"/>
      <c r="D30" s="4"/>
      <c r="E30" s="4"/>
      <c r="F30" s="4"/>
      <c r="G30" s="4">
        <v>1790950</v>
      </c>
      <c r="H30" s="4">
        <v>503960</v>
      </c>
      <c r="I30" s="4"/>
      <c r="J30" s="4">
        <v>0</v>
      </c>
      <c r="K30" s="4"/>
      <c r="L30" s="3">
        <f t="shared" si="6"/>
        <v>1619810.0000000002</v>
      </c>
      <c r="M30" s="3">
        <f t="shared" si="6"/>
        <v>1790950</v>
      </c>
      <c r="N30" s="4">
        <f>L30+M30</f>
        <v>3410760</v>
      </c>
      <c r="P30" s="6" t="s">
        <v>15</v>
      </c>
      <c r="Q30" s="4">
        <v>238</v>
      </c>
      <c r="R30" s="4">
        <v>0</v>
      </c>
      <c r="S30" s="4">
        <v>0</v>
      </c>
      <c r="T30" s="4">
        <v>0</v>
      </c>
      <c r="U30" s="4">
        <v>0</v>
      </c>
      <c r="V30" s="4">
        <v>412</v>
      </c>
      <c r="W30" s="4">
        <v>166</v>
      </c>
      <c r="X30" s="4">
        <v>0</v>
      </c>
      <c r="Y30" s="4">
        <v>171</v>
      </c>
      <c r="Z30" s="4">
        <v>0</v>
      </c>
      <c r="AA30" s="3">
        <f t="shared" si="7"/>
        <v>575</v>
      </c>
      <c r="AB30" s="3">
        <f t="shared" si="7"/>
        <v>412</v>
      </c>
      <c r="AC30" s="4">
        <f>AA30+AB30</f>
        <v>987</v>
      </c>
      <c r="AE30" s="6" t="s">
        <v>15</v>
      </c>
      <c r="AF30" s="4">
        <f t="shared" si="8"/>
        <v>4688.4453781512611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4346.9660194174758</v>
      </c>
      <c r="AL30" s="4">
        <f t="shared" si="8"/>
        <v>3035.9036144578313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2817.0608695652177</v>
      </c>
      <c r="AQ30" s="4">
        <f t="shared" si="8"/>
        <v>4346.9660194174758</v>
      </c>
      <c r="AR30" s="4">
        <f t="shared" si="8"/>
        <v>3455.6838905775076</v>
      </c>
    </row>
    <row r="31" spans="1:44" ht="15.75" customHeight="1" thickBot="1" x14ac:dyDescent="0.3">
      <c r="A31" s="7" t="s">
        <v>16</v>
      </c>
      <c r="B31" s="4">
        <f t="shared" ref="B31:K31" si="9">SUM(B27:B30)</f>
        <v>242843030.00000006</v>
      </c>
      <c r="C31" s="4">
        <f t="shared" si="9"/>
        <v>699877557.99999988</v>
      </c>
      <c r="D31" s="4">
        <f t="shared" si="9"/>
        <v>90398976</v>
      </c>
      <c r="E31" s="4">
        <f t="shared" si="9"/>
        <v>21514679.999999996</v>
      </c>
      <c r="F31" s="4">
        <f t="shared" si="9"/>
        <v>47066805</v>
      </c>
      <c r="G31" s="4">
        <f t="shared" si="9"/>
        <v>209060949.99999997</v>
      </c>
      <c r="H31" s="4">
        <f t="shared" si="9"/>
        <v>83236218.000000015</v>
      </c>
      <c r="I31" s="4">
        <f t="shared" si="9"/>
        <v>38770804.999999993</v>
      </c>
      <c r="J31" s="4">
        <f t="shared" si="9"/>
        <v>0</v>
      </c>
      <c r="K31" s="4">
        <f t="shared" si="9"/>
        <v>0</v>
      </c>
      <c r="L31" s="3">
        <f t="shared" si="6"/>
        <v>463545029.00000006</v>
      </c>
      <c r="M31" s="3">
        <f t="shared" si="6"/>
        <v>969223992.99999988</v>
      </c>
      <c r="N31" s="4"/>
      <c r="P31" s="7" t="s">
        <v>16</v>
      </c>
      <c r="Q31" s="4">
        <f t="shared" ref="Q31:Z31" si="10">SUM(Q27:Q30)</f>
        <v>40400</v>
      </c>
      <c r="R31" s="4">
        <f t="shared" si="10"/>
        <v>97190</v>
      </c>
      <c r="S31" s="4">
        <f t="shared" si="10"/>
        <v>14039</v>
      </c>
      <c r="T31" s="4">
        <f t="shared" si="10"/>
        <v>1703</v>
      </c>
      <c r="U31" s="4">
        <f t="shared" si="10"/>
        <v>5484</v>
      </c>
      <c r="V31" s="4">
        <f t="shared" si="10"/>
        <v>10692</v>
      </c>
      <c r="W31" s="4">
        <f t="shared" si="10"/>
        <v>14202</v>
      </c>
      <c r="X31" s="4">
        <f t="shared" si="10"/>
        <v>4957</v>
      </c>
      <c r="Y31" s="4">
        <f t="shared" si="10"/>
        <v>2490</v>
      </c>
      <c r="Z31" s="4">
        <f t="shared" si="10"/>
        <v>0</v>
      </c>
      <c r="AA31" s="3">
        <f t="shared" si="7"/>
        <v>76615</v>
      </c>
      <c r="AB31" s="3">
        <f t="shared" si="7"/>
        <v>114542</v>
      </c>
      <c r="AC31" s="4"/>
      <c r="AE31" s="7" t="s">
        <v>16</v>
      </c>
      <c r="AF31" s="4">
        <f t="shared" ref="AF31:AQ31" si="11">IFERROR(B31/Q31, "N.A.")</f>
        <v>6010.9660891089125</v>
      </c>
      <c r="AG31" s="4">
        <f t="shared" si="11"/>
        <v>7201.1272558905221</v>
      </c>
      <c r="AH31" s="4">
        <f t="shared" si="11"/>
        <v>6439.132131918228</v>
      </c>
      <c r="AI31" s="4">
        <f t="shared" si="11"/>
        <v>12633.399882560187</v>
      </c>
      <c r="AJ31" s="4">
        <f t="shared" si="11"/>
        <v>8582.5683807439818</v>
      </c>
      <c r="AK31" s="4">
        <f t="shared" si="11"/>
        <v>19553.025626636736</v>
      </c>
      <c r="AL31" s="4">
        <f t="shared" si="11"/>
        <v>5860.8800168990292</v>
      </c>
      <c r="AM31" s="4">
        <f t="shared" si="11"/>
        <v>7821.4252572120222</v>
      </c>
      <c r="AN31" s="4">
        <f t="shared" si="11"/>
        <v>0</v>
      </c>
      <c r="AO31" s="4" t="str">
        <f t="shared" si="11"/>
        <v>N.A.</v>
      </c>
      <c r="AP31" s="4">
        <f t="shared" si="11"/>
        <v>6050.3168961691581</v>
      </c>
      <c r="AQ31" s="4">
        <f t="shared" si="11"/>
        <v>8461.7344991356877</v>
      </c>
      <c r="AR31" s="4"/>
    </row>
    <row r="32" spans="1:44" ht="15.75" thickBot="1" x14ac:dyDescent="0.3">
      <c r="A32" s="8" t="s">
        <v>0</v>
      </c>
      <c r="B32" s="39">
        <f>B31+C31</f>
        <v>942720588</v>
      </c>
      <c r="C32" s="40"/>
      <c r="D32" s="39">
        <f>D31+E31</f>
        <v>111913656</v>
      </c>
      <c r="E32" s="40"/>
      <c r="F32" s="39">
        <f>F31+G31</f>
        <v>256127754.99999997</v>
      </c>
      <c r="G32" s="40"/>
      <c r="H32" s="39">
        <f>H31+I31</f>
        <v>122007023</v>
      </c>
      <c r="I32" s="40"/>
      <c r="J32" s="39">
        <f>J31+K31</f>
        <v>0</v>
      </c>
      <c r="K32" s="40"/>
      <c r="L32" s="5"/>
      <c r="M32" s="2"/>
      <c r="N32" s="1">
        <f>B32+D32+F32+H32+J32</f>
        <v>1432769022</v>
      </c>
      <c r="P32" s="8" t="s">
        <v>0</v>
      </c>
      <c r="Q32" s="39">
        <f>Q31+R31</f>
        <v>137590</v>
      </c>
      <c r="R32" s="40"/>
      <c r="S32" s="39">
        <f>S31+T31</f>
        <v>15742</v>
      </c>
      <c r="T32" s="40"/>
      <c r="U32" s="39">
        <f>U31+V31</f>
        <v>16176</v>
      </c>
      <c r="V32" s="40"/>
      <c r="W32" s="39">
        <f>W31+X31</f>
        <v>19159</v>
      </c>
      <c r="X32" s="40"/>
      <c r="Y32" s="39">
        <f>Y31+Z31</f>
        <v>2490</v>
      </c>
      <c r="Z32" s="40"/>
      <c r="AA32" s="5"/>
      <c r="AB32" s="2"/>
      <c r="AC32" s="1">
        <f>Q32+S32+U32+W32+Y32</f>
        <v>191157</v>
      </c>
      <c r="AE32" s="8" t="s">
        <v>0</v>
      </c>
      <c r="AF32" s="41">
        <f>IFERROR(B32/Q32,"N.A.")</f>
        <v>6851.6650047241801</v>
      </c>
      <c r="AG32" s="42"/>
      <c r="AH32" s="41">
        <f>IFERROR(D32/S32,"N.A.")</f>
        <v>7109.2399949180535</v>
      </c>
      <c r="AI32" s="42"/>
      <c r="AJ32" s="41">
        <f>IFERROR(F32/U32,"N.A.")</f>
        <v>15833.812747279919</v>
      </c>
      <c r="AK32" s="42"/>
      <c r="AL32" s="41">
        <f>IFERROR(H32/W32,"N.A.")</f>
        <v>6368.1310611201006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7495.2474772046016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8779031.9999999981</v>
      </c>
      <c r="C39" s="4"/>
      <c r="D39" s="4">
        <v>133300</v>
      </c>
      <c r="E39" s="4"/>
      <c r="F39" s="4">
        <v>11911730</v>
      </c>
      <c r="G39" s="4"/>
      <c r="H39" s="4">
        <v>34802874.999999993</v>
      </c>
      <c r="I39" s="4"/>
      <c r="J39" s="4">
        <v>0</v>
      </c>
      <c r="K39" s="4"/>
      <c r="L39" s="3">
        <f t="shared" ref="L39:M43" si="12">B39+D39+F39+H39+J39</f>
        <v>55626936.999999993</v>
      </c>
      <c r="M39" s="3">
        <f t="shared" si="12"/>
        <v>0</v>
      </c>
      <c r="N39" s="4">
        <f>L39+M39</f>
        <v>55626936.999999993</v>
      </c>
      <c r="P39" s="6" t="s">
        <v>12</v>
      </c>
      <c r="Q39" s="4">
        <v>2766</v>
      </c>
      <c r="R39" s="4">
        <v>0</v>
      </c>
      <c r="S39" s="4">
        <v>155</v>
      </c>
      <c r="T39" s="4">
        <v>0</v>
      </c>
      <c r="U39" s="4">
        <v>1580</v>
      </c>
      <c r="V39" s="4">
        <v>0</v>
      </c>
      <c r="W39" s="4">
        <v>13553</v>
      </c>
      <c r="X39" s="4">
        <v>0</v>
      </c>
      <c r="Y39" s="4">
        <v>2433</v>
      </c>
      <c r="Z39" s="4">
        <v>0</v>
      </c>
      <c r="AA39" s="3">
        <f t="shared" ref="AA39:AB43" si="13">Q39+S39+U39+W39+Y39</f>
        <v>20487</v>
      </c>
      <c r="AB39" s="3">
        <f t="shared" si="13"/>
        <v>0</v>
      </c>
      <c r="AC39" s="4">
        <f>AA39+AB39</f>
        <v>20487</v>
      </c>
      <c r="AE39" s="6" t="s">
        <v>12</v>
      </c>
      <c r="AF39" s="4">
        <f t="shared" ref="AF39:AR42" si="14">IFERROR(B39/Q39, "N.A.")</f>
        <v>3173.908893709327</v>
      </c>
      <c r="AG39" s="4" t="str">
        <f t="shared" si="14"/>
        <v>N.A.</v>
      </c>
      <c r="AH39" s="4">
        <f t="shared" si="14"/>
        <v>860</v>
      </c>
      <c r="AI39" s="4" t="str">
        <f t="shared" si="14"/>
        <v>N.A.</v>
      </c>
      <c r="AJ39" s="4">
        <f t="shared" si="14"/>
        <v>7539.0696202531644</v>
      </c>
      <c r="AK39" s="4" t="str">
        <f t="shared" si="14"/>
        <v>N.A.</v>
      </c>
      <c r="AL39" s="4">
        <f t="shared" si="14"/>
        <v>2567.9093189699693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2715.2309757407133</v>
      </c>
      <c r="AQ39" s="4" t="str">
        <f t="shared" si="14"/>
        <v>N.A.</v>
      </c>
      <c r="AR39" s="4">
        <f t="shared" si="14"/>
        <v>2715.2309757407133</v>
      </c>
    </row>
    <row r="40" spans="1:44" ht="15.75" customHeight="1" thickBot="1" x14ac:dyDescent="0.3">
      <c r="A40" s="6" t="s">
        <v>13</v>
      </c>
      <c r="B40" s="4">
        <v>31657714</v>
      </c>
      <c r="C40" s="4">
        <v>3340620</v>
      </c>
      <c r="D40" s="4">
        <v>117390</v>
      </c>
      <c r="E40" s="4"/>
      <c r="F40" s="4"/>
      <c r="G40" s="4"/>
      <c r="H40" s="4"/>
      <c r="I40" s="4"/>
      <c r="J40" s="4"/>
      <c r="K40" s="4"/>
      <c r="L40" s="3">
        <f t="shared" si="12"/>
        <v>31775104</v>
      </c>
      <c r="M40" s="3">
        <f t="shared" si="12"/>
        <v>3340620</v>
      </c>
      <c r="N40" s="4">
        <f>L40+M40</f>
        <v>35115724</v>
      </c>
      <c r="P40" s="6" t="s">
        <v>13</v>
      </c>
      <c r="Q40" s="4">
        <v>10588</v>
      </c>
      <c r="R40" s="4">
        <v>755</v>
      </c>
      <c r="S40" s="4">
        <v>91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10679</v>
      </c>
      <c r="AB40" s="3">
        <f t="shared" si="13"/>
        <v>755</v>
      </c>
      <c r="AC40" s="4">
        <f>AA40+AB40</f>
        <v>11434</v>
      </c>
      <c r="AE40" s="6" t="s">
        <v>13</v>
      </c>
      <c r="AF40" s="4">
        <f t="shared" si="14"/>
        <v>2989.9616547034379</v>
      </c>
      <c r="AG40" s="4">
        <f t="shared" si="14"/>
        <v>4424.662251655629</v>
      </c>
      <c r="AH40" s="4">
        <f t="shared" si="14"/>
        <v>1290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2975.4756063301807</v>
      </c>
      <c r="AQ40" s="4">
        <f t="shared" si="14"/>
        <v>4424.662251655629</v>
      </c>
      <c r="AR40" s="4">
        <f t="shared" si="14"/>
        <v>3071.1670456533147</v>
      </c>
    </row>
    <row r="41" spans="1:44" ht="15.75" customHeight="1" thickBot="1" x14ac:dyDescent="0.3">
      <c r="A41" s="6" t="s">
        <v>14</v>
      </c>
      <c r="B41" s="4">
        <v>71898312.00000003</v>
      </c>
      <c r="C41" s="4">
        <v>292965135.00000006</v>
      </c>
      <c r="D41" s="4">
        <v>19100360.000000004</v>
      </c>
      <c r="E41" s="4">
        <v>8144499.9999999991</v>
      </c>
      <c r="F41" s="4"/>
      <c r="G41" s="4">
        <v>34020929.999999985</v>
      </c>
      <c r="H41" s="4"/>
      <c r="I41" s="4">
        <v>19100435.000000007</v>
      </c>
      <c r="J41" s="4">
        <v>0</v>
      </c>
      <c r="K41" s="4"/>
      <c r="L41" s="3">
        <f t="shared" si="12"/>
        <v>90998672.00000003</v>
      </c>
      <c r="M41" s="3">
        <f t="shared" si="12"/>
        <v>354231000.00000006</v>
      </c>
      <c r="N41" s="4">
        <f>L41+M41</f>
        <v>445229672.00000012</v>
      </c>
      <c r="P41" s="6" t="s">
        <v>14</v>
      </c>
      <c r="Q41" s="4">
        <v>16241</v>
      </c>
      <c r="R41" s="4">
        <v>50830</v>
      </c>
      <c r="S41" s="4">
        <v>2173</v>
      </c>
      <c r="T41" s="4">
        <v>1102</v>
      </c>
      <c r="U41" s="4">
        <v>0</v>
      </c>
      <c r="V41" s="4">
        <v>2936</v>
      </c>
      <c r="W41" s="4">
        <v>0</v>
      </c>
      <c r="X41" s="4">
        <v>3302</v>
      </c>
      <c r="Y41" s="4">
        <v>2647</v>
      </c>
      <c r="Z41" s="4">
        <v>0</v>
      </c>
      <c r="AA41" s="3">
        <f t="shared" si="13"/>
        <v>21061</v>
      </c>
      <c r="AB41" s="3">
        <f t="shared" si="13"/>
        <v>58170</v>
      </c>
      <c r="AC41" s="4">
        <f>AA41+AB41</f>
        <v>79231</v>
      </c>
      <c r="AE41" s="6" t="s">
        <v>14</v>
      </c>
      <c r="AF41" s="4">
        <f t="shared" si="14"/>
        <v>4426.963364324859</v>
      </c>
      <c r="AG41" s="4">
        <f t="shared" si="14"/>
        <v>5763.6265000983685</v>
      </c>
      <c r="AH41" s="4">
        <f t="shared" si="14"/>
        <v>8789.8573400828373</v>
      </c>
      <c r="AI41" s="4">
        <f t="shared" si="14"/>
        <v>7390.6533575317599</v>
      </c>
      <c r="AJ41" s="4" t="str">
        <f t="shared" si="14"/>
        <v>N.A.</v>
      </c>
      <c r="AK41" s="4">
        <f t="shared" si="14"/>
        <v>11587.510217983647</v>
      </c>
      <c r="AL41" s="4" t="str">
        <f t="shared" si="14"/>
        <v>N.A.</v>
      </c>
      <c r="AM41" s="4">
        <f t="shared" si="14"/>
        <v>5784.5048455481547</v>
      </c>
      <c r="AN41" s="4">
        <f t="shared" si="14"/>
        <v>0</v>
      </c>
      <c r="AO41" s="4" t="str">
        <f t="shared" si="14"/>
        <v>N.A.</v>
      </c>
      <c r="AP41" s="4">
        <f t="shared" si="14"/>
        <v>4320.7194340249762</v>
      </c>
      <c r="AQ41" s="4">
        <f t="shared" si="14"/>
        <v>6089.5822588963392</v>
      </c>
      <c r="AR41" s="4">
        <f t="shared" si="14"/>
        <v>5619.3872600371078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283200</v>
      </c>
      <c r="I42" s="4"/>
      <c r="J42" s="4"/>
      <c r="K42" s="4"/>
      <c r="L42" s="3">
        <f t="shared" si="12"/>
        <v>283200</v>
      </c>
      <c r="M42" s="3">
        <f t="shared" si="12"/>
        <v>0</v>
      </c>
      <c r="N42" s="4">
        <f>L42+M42</f>
        <v>283200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118</v>
      </c>
      <c r="X42" s="4">
        <v>0</v>
      </c>
      <c r="Y42" s="4">
        <v>0</v>
      </c>
      <c r="Z42" s="4">
        <v>0</v>
      </c>
      <c r="AA42" s="3">
        <f t="shared" si="13"/>
        <v>118</v>
      </c>
      <c r="AB42" s="3">
        <f t="shared" si="13"/>
        <v>0</v>
      </c>
      <c r="AC42" s="4">
        <f>AA42+AB42</f>
        <v>118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2400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>
        <f t="shared" si="14"/>
        <v>2400</v>
      </c>
      <c r="AQ42" s="4" t="str">
        <f t="shared" si="14"/>
        <v>N.A.</v>
      </c>
      <c r="AR42" s="4">
        <f t="shared" si="14"/>
        <v>2400</v>
      </c>
    </row>
    <row r="43" spans="1:44" ht="15.75" customHeight="1" thickBot="1" x14ac:dyDescent="0.3">
      <c r="A43" s="7" t="s">
        <v>16</v>
      </c>
      <c r="B43" s="4">
        <v>112335058.00000001</v>
      </c>
      <c r="C43" s="4">
        <v>296305754.99999976</v>
      </c>
      <c r="D43" s="4">
        <v>19351049.999999996</v>
      </c>
      <c r="E43" s="4">
        <v>8144499.9999999991</v>
      </c>
      <c r="F43" s="4">
        <v>11911730</v>
      </c>
      <c r="G43" s="4">
        <v>34020929.999999985</v>
      </c>
      <c r="H43" s="4">
        <v>35086074.999999993</v>
      </c>
      <c r="I43" s="4">
        <v>19100435.000000007</v>
      </c>
      <c r="J43" s="4">
        <v>0</v>
      </c>
      <c r="K43" s="4"/>
      <c r="L43" s="3">
        <f t="shared" si="12"/>
        <v>178683913</v>
      </c>
      <c r="M43" s="3">
        <f t="shared" si="12"/>
        <v>357571619.99999976</v>
      </c>
      <c r="N43" s="4"/>
      <c r="P43" s="7" t="s">
        <v>16</v>
      </c>
      <c r="Q43" s="4">
        <f t="shared" ref="Q43:Z43" si="15">SUM(Q39:Q42)</f>
        <v>29595</v>
      </c>
      <c r="R43" s="4">
        <f t="shared" si="15"/>
        <v>51585</v>
      </c>
      <c r="S43" s="4">
        <f t="shared" si="15"/>
        <v>2419</v>
      </c>
      <c r="T43" s="4">
        <f t="shared" si="15"/>
        <v>1102</v>
      </c>
      <c r="U43" s="4">
        <f t="shared" si="15"/>
        <v>1580</v>
      </c>
      <c r="V43" s="4">
        <f t="shared" si="15"/>
        <v>2936</v>
      </c>
      <c r="W43" s="4">
        <f t="shared" si="15"/>
        <v>13671</v>
      </c>
      <c r="X43" s="4">
        <f t="shared" si="15"/>
        <v>3302</v>
      </c>
      <c r="Y43" s="4">
        <f t="shared" si="15"/>
        <v>5080</v>
      </c>
      <c r="Z43" s="4">
        <f t="shared" si="15"/>
        <v>0</v>
      </c>
      <c r="AA43" s="3">
        <f t="shared" si="13"/>
        <v>52345</v>
      </c>
      <c r="AB43" s="3">
        <f t="shared" si="13"/>
        <v>58925</v>
      </c>
      <c r="AC43" s="4"/>
      <c r="AE43" s="7" t="s">
        <v>16</v>
      </c>
      <c r="AF43" s="4">
        <f t="shared" ref="AF43:AQ43" si="16">IFERROR(B43/Q43, "N.A.")</f>
        <v>3795.7444838655183</v>
      </c>
      <c r="AG43" s="4">
        <f t="shared" si="16"/>
        <v>5744.0293690026128</v>
      </c>
      <c r="AH43" s="4">
        <f t="shared" si="16"/>
        <v>7999.6072757337724</v>
      </c>
      <c r="AI43" s="4">
        <f t="shared" si="16"/>
        <v>7390.6533575317599</v>
      </c>
      <c r="AJ43" s="4">
        <f t="shared" si="16"/>
        <v>7539.0696202531644</v>
      </c>
      <c r="AK43" s="4">
        <f t="shared" si="16"/>
        <v>11587.510217983647</v>
      </c>
      <c r="AL43" s="4">
        <f t="shared" si="16"/>
        <v>2566.4600248701627</v>
      </c>
      <c r="AM43" s="4">
        <f t="shared" si="16"/>
        <v>5784.5048455481547</v>
      </c>
      <c r="AN43" s="4">
        <f t="shared" si="16"/>
        <v>0</v>
      </c>
      <c r="AO43" s="4" t="str">
        <f t="shared" si="16"/>
        <v>N.A.</v>
      </c>
      <c r="AP43" s="4">
        <f t="shared" si="16"/>
        <v>3413.581297163053</v>
      </c>
      <c r="AQ43" s="4">
        <f t="shared" si="16"/>
        <v>6068.2498090793342</v>
      </c>
      <c r="AR43" s="4"/>
    </row>
    <row r="44" spans="1:44" ht="15.75" thickBot="1" x14ac:dyDescent="0.3">
      <c r="A44" s="8" t="s">
        <v>0</v>
      </c>
      <c r="B44" s="39">
        <f>B43+C43</f>
        <v>408640812.99999976</v>
      </c>
      <c r="C44" s="40"/>
      <c r="D44" s="39">
        <f>D43+E43</f>
        <v>27495549.999999996</v>
      </c>
      <c r="E44" s="40"/>
      <c r="F44" s="39">
        <f>F43+G43</f>
        <v>45932659.999999985</v>
      </c>
      <c r="G44" s="40"/>
      <c r="H44" s="39">
        <f>H43+I43</f>
        <v>54186510</v>
      </c>
      <c r="I44" s="40"/>
      <c r="J44" s="39">
        <f>J43+K43</f>
        <v>0</v>
      </c>
      <c r="K44" s="40"/>
      <c r="L44" s="5"/>
      <c r="M44" s="2"/>
      <c r="N44" s="1">
        <f>B44+D44+F44+H44+J44</f>
        <v>536255532.99999976</v>
      </c>
      <c r="P44" s="8" t="s">
        <v>0</v>
      </c>
      <c r="Q44" s="39">
        <f>Q43+R43</f>
        <v>81180</v>
      </c>
      <c r="R44" s="40"/>
      <c r="S44" s="39">
        <f>S43+T43</f>
        <v>3521</v>
      </c>
      <c r="T44" s="40"/>
      <c r="U44" s="39">
        <f>U43+V43</f>
        <v>4516</v>
      </c>
      <c r="V44" s="40"/>
      <c r="W44" s="39">
        <f>W43+X43</f>
        <v>16973</v>
      </c>
      <c r="X44" s="40"/>
      <c r="Y44" s="39">
        <f>Y43+Z43</f>
        <v>5080</v>
      </c>
      <c r="Z44" s="40"/>
      <c r="AA44" s="5"/>
      <c r="AB44" s="2"/>
      <c r="AC44" s="1">
        <f>Q44+S44+U44+W44+Y44</f>
        <v>111270</v>
      </c>
      <c r="AE44" s="8" t="s">
        <v>0</v>
      </c>
      <c r="AF44" s="41">
        <f>IFERROR(B44/Q44,"N.A.")</f>
        <v>5033.7621704853382</v>
      </c>
      <c r="AG44" s="42"/>
      <c r="AH44" s="41">
        <f>IFERROR(D44/S44,"N.A.")</f>
        <v>7809.0173246236855</v>
      </c>
      <c r="AI44" s="42"/>
      <c r="AJ44" s="41">
        <f>IFERROR(F44/U44,"N.A.")</f>
        <v>10171.093888396808</v>
      </c>
      <c r="AK44" s="42"/>
      <c r="AL44" s="41">
        <f>IFERROR(H44/W44,"N.A.")</f>
        <v>3192.5122252990045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4819.4080434977959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2004014.9999999998</v>
      </c>
      <c r="C15" s="4"/>
      <c r="D15" s="4">
        <v>939120</v>
      </c>
      <c r="E15" s="4"/>
      <c r="F15" s="4">
        <v>2507790</v>
      </c>
      <c r="G15" s="4"/>
      <c r="H15" s="4">
        <v>7189258.0000000009</v>
      </c>
      <c r="I15" s="4"/>
      <c r="J15" s="4">
        <v>0</v>
      </c>
      <c r="K15" s="4"/>
      <c r="L15" s="3">
        <f t="shared" ref="L15:M18" si="0">B15+D15+F15+H15+J15</f>
        <v>12640183</v>
      </c>
      <c r="M15" s="3">
        <f t="shared" si="0"/>
        <v>0</v>
      </c>
      <c r="N15" s="4">
        <f>L15+M15</f>
        <v>12640183</v>
      </c>
      <c r="P15" s="6" t="s">
        <v>12</v>
      </c>
      <c r="Q15" s="4">
        <v>1159</v>
      </c>
      <c r="R15" s="4">
        <v>0</v>
      </c>
      <c r="S15" s="4">
        <v>224</v>
      </c>
      <c r="T15" s="4">
        <v>0</v>
      </c>
      <c r="U15" s="4">
        <v>722</v>
      </c>
      <c r="V15" s="4">
        <v>0</v>
      </c>
      <c r="W15" s="4">
        <v>4348</v>
      </c>
      <c r="X15" s="4">
        <v>0</v>
      </c>
      <c r="Y15" s="4">
        <v>1915</v>
      </c>
      <c r="Z15" s="4">
        <v>0</v>
      </c>
      <c r="AA15" s="3">
        <f t="shared" ref="AA15:AB19" si="1">Q15+S15+U15+W15+Y15</f>
        <v>8368</v>
      </c>
      <c r="AB15" s="3">
        <f t="shared" si="1"/>
        <v>0</v>
      </c>
      <c r="AC15" s="4">
        <f>AA15+AB15</f>
        <v>8368</v>
      </c>
      <c r="AE15" s="6" t="s">
        <v>12</v>
      </c>
      <c r="AF15" s="4">
        <f t="shared" ref="AF15:AR18" si="2">IFERROR(B15/Q15, "N.A.")</f>
        <v>1729.0897325280412</v>
      </c>
      <c r="AG15" s="4" t="str">
        <f t="shared" si="2"/>
        <v>N.A.</v>
      </c>
      <c r="AH15" s="4">
        <f t="shared" si="2"/>
        <v>4192.5</v>
      </c>
      <c r="AI15" s="4" t="str">
        <f t="shared" si="2"/>
        <v>N.A.</v>
      </c>
      <c r="AJ15" s="4">
        <f t="shared" si="2"/>
        <v>3473.3933518005542</v>
      </c>
      <c r="AK15" s="4" t="str">
        <f t="shared" si="2"/>
        <v>N.A.</v>
      </c>
      <c r="AL15" s="4">
        <f t="shared" si="2"/>
        <v>1653.4632014719414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1510.538121414914</v>
      </c>
      <c r="AQ15" s="4" t="str">
        <f t="shared" si="2"/>
        <v>N.A.</v>
      </c>
      <c r="AR15" s="4">
        <f t="shared" si="2"/>
        <v>1510.538121414914</v>
      </c>
    </row>
    <row r="16" spans="1:44" ht="15.75" customHeight="1" thickBot="1" x14ac:dyDescent="0.3">
      <c r="A16" s="6" t="s">
        <v>13</v>
      </c>
      <c r="B16" s="4">
        <v>1262624</v>
      </c>
      <c r="C16" s="4">
        <v>535350</v>
      </c>
      <c r="D16" s="4">
        <v>57792</v>
      </c>
      <c r="E16" s="4"/>
      <c r="F16" s="4"/>
      <c r="G16" s="4"/>
      <c r="H16" s="4"/>
      <c r="I16" s="4"/>
      <c r="J16" s="4"/>
      <c r="K16" s="4"/>
      <c r="L16" s="3">
        <f t="shared" si="0"/>
        <v>1320416</v>
      </c>
      <c r="M16" s="3">
        <f t="shared" si="0"/>
        <v>535350</v>
      </c>
      <c r="N16" s="4">
        <f>L16+M16</f>
        <v>1855766</v>
      </c>
      <c r="P16" s="6" t="s">
        <v>13</v>
      </c>
      <c r="Q16" s="4">
        <v>859</v>
      </c>
      <c r="R16" s="4">
        <v>249</v>
      </c>
      <c r="S16" s="4">
        <v>112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971</v>
      </c>
      <c r="AB16" s="3">
        <f t="shared" si="1"/>
        <v>249</v>
      </c>
      <c r="AC16" s="4">
        <f>AA16+AB16</f>
        <v>1220</v>
      </c>
      <c r="AE16" s="6" t="s">
        <v>13</v>
      </c>
      <c r="AF16" s="4">
        <f t="shared" si="2"/>
        <v>1469.8766006984865</v>
      </c>
      <c r="AG16" s="4">
        <f t="shared" si="2"/>
        <v>2150</v>
      </c>
      <c r="AH16" s="4">
        <f t="shared" si="2"/>
        <v>516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1359.8516992790937</v>
      </c>
      <c r="AQ16" s="4">
        <f t="shared" si="2"/>
        <v>2150</v>
      </c>
      <c r="AR16" s="4">
        <f t="shared" si="2"/>
        <v>1521.1196721311476</v>
      </c>
    </row>
    <row r="17" spans="1:44" ht="15.75" customHeight="1" thickBot="1" x14ac:dyDescent="0.3">
      <c r="A17" s="6" t="s">
        <v>14</v>
      </c>
      <c r="B17" s="4">
        <v>7810075</v>
      </c>
      <c r="C17" s="4">
        <v>23787880</v>
      </c>
      <c r="D17" s="4">
        <v>7000</v>
      </c>
      <c r="E17" s="4"/>
      <c r="F17" s="4"/>
      <c r="G17" s="4"/>
      <c r="H17" s="4"/>
      <c r="I17" s="4">
        <v>1966372.0000000002</v>
      </c>
      <c r="J17" s="4">
        <v>0</v>
      </c>
      <c r="K17" s="4"/>
      <c r="L17" s="3">
        <f t="shared" si="0"/>
        <v>7817075</v>
      </c>
      <c r="M17" s="3">
        <f t="shared" si="0"/>
        <v>25754252</v>
      </c>
      <c r="N17" s="4">
        <f>L17+M17</f>
        <v>33571327</v>
      </c>
      <c r="P17" s="6" t="s">
        <v>14</v>
      </c>
      <c r="Q17" s="4">
        <v>3142</v>
      </c>
      <c r="R17" s="4">
        <v>3942</v>
      </c>
      <c r="S17" s="4">
        <v>70</v>
      </c>
      <c r="T17" s="4">
        <v>0</v>
      </c>
      <c r="U17" s="4">
        <v>0</v>
      </c>
      <c r="V17" s="4">
        <v>0</v>
      </c>
      <c r="W17" s="4">
        <v>0</v>
      </c>
      <c r="X17" s="4">
        <v>608</v>
      </c>
      <c r="Y17" s="4">
        <v>959</v>
      </c>
      <c r="Z17" s="4">
        <v>0</v>
      </c>
      <c r="AA17" s="3">
        <f t="shared" si="1"/>
        <v>4171</v>
      </c>
      <c r="AB17" s="3">
        <f t="shared" si="1"/>
        <v>4550</v>
      </c>
      <c r="AC17" s="4">
        <f>AA17+AB17</f>
        <v>8721</v>
      </c>
      <c r="AE17" s="6" t="s">
        <v>14</v>
      </c>
      <c r="AF17" s="4">
        <f t="shared" si="2"/>
        <v>2485.7017823042647</v>
      </c>
      <c r="AG17" s="4">
        <f t="shared" si="2"/>
        <v>6034.4698122780319</v>
      </c>
      <c r="AH17" s="4">
        <f t="shared" si="2"/>
        <v>100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3234.1644736842109</v>
      </c>
      <c r="AN17" s="4">
        <f t="shared" si="2"/>
        <v>0</v>
      </c>
      <c r="AO17" s="4" t="str">
        <f t="shared" si="2"/>
        <v>N.A.</v>
      </c>
      <c r="AP17" s="4">
        <f t="shared" si="2"/>
        <v>1874.1488851594343</v>
      </c>
      <c r="AQ17" s="4">
        <f t="shared" si="2"/>
        <v>5660.275164835165</v>
      </c>
      <c r="AR17" s="4">
        <f t="shared" si="2"/>
        <v>3849.4813668157321</v>
      </c>
    </row>
    <row r="18" spans="1:44" ht="15.75" customHeight="1" thickBot="1" x14ac:dyDescent="0.3">
      <c r="A18" s="6" t="s">
        <v>15</v>
      </c>
      <c r="B18" s="4">
        <v>890960.00000000012</v>
      </c>
      <c r="C18" s="4"/>
      <c r="D18" s="4"/>
      <c r="E18" s="4"/>
      <c r="F18" s="4"/>
      <c r="G18" s="4">
        <v>400800.00000000006</v>
      </c>
      <c r="H18" s="4">
        <v>498424.00000000012</v>
      </c>
      <c r="I18" s="4"/>
      <c r="J18" s="4">
        <v>0</v>
      </c>
      <c r="K18" s="4"/>
      <c r="L18" s="3">
        <f t="shared" si="0"/>
        <v>1389384.0000000002</v>
      </c>
      <c r="M18" s="3">
        <f t="shared" si="0"/>
        <v>400800.00000000006</v>
      </c>
      <c r="N18" s="4">
        <f>L18+M18</f>
        <v>1790184.0000000002</v>
      </c>
      <c r="P18" s="6" t="s">
        <v>15</v>
      </c>
      <c r="Q18" s="4">
        <v>663</v>
      </c>
      <c r="R18" s="4">
        <v>0</v>
      </c>
      <c r="S18" s="4">
        <v>0</v>
      </c>
      <c r="T18" s="4">
        <v>0</v>
      </c>
      <c r="U18" s="4">
        <v>0</v>
      </c>
      <c r="V18" s="4">
        <v>416</v>
      </c>
      <c r="W18" s="4">
        <v>4192</v>
      </c>
      <c r="X18" s="4">
        <v>0</v>
      </c>
      <c r="Y18" s="4">
        <v>940</v>
      </c>
      <c r="Z18" s="4">
        <v>0</v>
      </c>
      <c r="AA18" s="3">
        <f t="shared" si="1"/>
        <v>5795</v>
      </c>
      <c r="AB18" s="3">
        <f t="shared" si="1"/>
        <v>416</v>
      </c>
      <c r="AC18" s="4">
        <f>AA18+AB18</f>
        <v>6211</v>
      </c>
      <c r="AE18" s="6" t="s">
        <v>15</v>
      </c>
      <c r="AF18" s="4">
        <f t="shared" si="2"/>
        <v>1343.8310708898946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963.46153846153857</v>
      </c>
      <c r="AL18" s="4">
        <f t="shared" si="2"/>
        <v>118.89885496183209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239.7556514236411</v>
      </c>
      <c r="AQ18" s="4">
        <f t="shared" si="2"/>
        <v>963.46153846153857</v>
      </c>
      <c r="AR18" s="4">
        <f t="shared" si="2"/>
        <v>288.22798261149575</v>
      </c>
    </row>
    <row r="19" spans="1:44" ht="15.75" customHeight="1" thickBot="1" x14ac:dyDescent="0.3">
      <c r="A19" s="7" t="s">
        <v>16</v>
      </c>
      <c r="B19" s="4">
        <f t="shared" ref="B19:M19" si="3">SUM(B15:B18)</f>
        <v>11967674</v>
      </c>
      <c r="C19" s="4">
        <f t="shared" si="3"/>
        <v>24323230</v>
      </c>
      <c r="D19" s="4">
        <f t="shared" si="3"/>
        <v>1003912</v>
      </c>
      <c r="E19" s="4">
        <f t="shared" si="3"/>
        <v>0</v>
      </c>
      <c r="F19" s="4">
        <f t="shared" si="3"/>
        <v>2507790</v>
      </c>
      <c r="G19" s="4">
        <f t="shared" si="3"/>
        <v>400800.00000000006</v>
      </c>
      <c r="H19" s="4">
        <f t="shared" si="3"/>
        <v>7687682.0000000009</v>
      </c>
      <c r="I19" s="4">
        <f t="shared" si="3"/>
        <v>1966372.0000000002</v>
      </c>
      <c r="J19" s="4">
        <f t="shared" si="3"/>
        <v>0</v>
      </c>
      <c r="K19" s="4">
        <f t="shared" si="3"/>
        <v>0</v>
      </c>
      <c r="L19" s="3">
        <f t="shared" si="3"/>
        <v>23167058</v>
      </c>
      <c r="M19" s="3">
        <f t="shared" si="3"/>
        <v>26690402</v>
      </c>
      <c r="N19" s="4"/>
      <c r="P19" s="7" t="s">
        <v>16</v>
      </c>
      <c r="Q19" s="4">
        <f t="shared" ref="Q19:Z19" si="4">SUM(Q15:Q18)</f>
        <v>5823</v>
      </c>
      <c r="R19" s="4">
        <f t="shared" si="4"/>
        <v>4191</v>
      </c>
      <c r="S19" s="4">
        <f t="shared" si="4"/>
        <v>406</v>
      </c>
      <c r="T19" s="4">
        <f t="shared" si="4"/>
        <v>0</v>
      </c>
      <c r="U19" s="4">
        <f t="shared" si="4"/>
        <v>722</v>
      </c>
      <c r="V19" s="4">
        <f t="shared" si="4"/>
        <v>416</v>
      </c>
      <c r="W19" s="4">
        <f t="shared" si="4"/>
        <v>8540</v>
      </c>
      <c r="X19" s="4">
        <f t="shared" si="4"/>
        <v>608</v>
      </c>
      <c r="Y19" s="4">
        <f t="shared" si="4"/>
        <v>3814</v>
      </c>
      <c r="Z19" s="4">
        <f t="shared" si="4"/>
        <v>0</v>
      </c>
      <c r="AA19" s="3">
        <f t="shared" si="1"/>
        <v>19305</v>
      </c>
      <c r="AB19" s="3">
        <f t="shared" si="1"/>
        <v>5215</v>
      </c>
      <c r="AC19" s="4"/>
      <c r="AE19" s="7" t="s">
        <v>16</v>
      </c>
      <c r="AF19" s="4">
        <f t="shared" ref="AF19:AQ19" si="5">IFERROR(B19/Q19, "N.A.")</f>
        <v>2055.2419714923581</v>
      </c>
      <c r="AG19" s="4">
        <f t="shared" si="5"/>
        <v>5803.6816988785495</v>
      </c>
      <c r="AH19" s="4">
        <f t="shared" si="5"/>
        <v>2472.6896551724139</v>
      </c>
      <c r="AI19" s="4" t="str">
        <f t="shared" si="5"/>
        <v>N.A.</v>
      </c>
      <c r="AJ19" s="4">
        <f t="shared" si="5"/>
        <v>3473.3933518005542</v>
      </c>
      <c r="AK19" s="4">
        <f t="shared" si="5"/>
        <v>963.46153846153857</v>
      </c>
      <c r="AL19" s="4">
        <f t="shared" si="5"/>
        <v>900.19695550351298</v>
      </c>
      <c r="AM19" s="4">
        <f t="shared" si="5"/>
        <v>3234.1644736842109</v>
      </c>
      <c r="AN19" s="4">
        <f t="shared" si="5"/>
        <v>0</v>
      </c>
      <c r="AO19" s="4" t="str">
        <f t="shared" si="5"/>
        <v>N.A.</v>
      </c>
      <c r="AP19" s="4">
        <f t="shared" si="5"/>
        <v>1200.0548044548045</v>
      </c>
      <c r="AQ19" s="4">
        <f t="shared" si="5"/>
        <v>5118.0061361457338</v>
      </c>
      <c r="AR19" s="4"/>
    </row>
    <row r="20" spans="1:44" ht="15.75" thickBot="1" x14ac:dyDescent="0.3">
      <c r="A20" s="8" t="s">
        <v>0</v>
      </c>
      <c r="B20" s="39">
        <f>B19+C19</f>
        <v>36290904</v>
      </c>
      <c r="C20" s="40"/>
      <c r="D20" s="39">
        <f>D19+E19</f>
        <v>1003912</v>
      </c>
      <c r="E20" s="40"/>
      <c r="F20" s="39">
        <f>F19+G19</f>
        <v>2908590</v>
      </c>
      <c r="G20" s="40"/>
      <c r="H20" s="39">
        <f>H19+I19</f>
        <v>9654054.0000000019</v>
      </c>
      <c r="I20" s="40"/>
      <c r="J20" s="39">
        <f>J19+K19</f>
        <v>0</v>
      </c>
      <c r="K20" s="40"/>
      <c r="L20" s="5"/>
      <c r="M20" s="2"/>
      <c r="N20" s="1">
        <f>B20+D20+F20+H20+J20</f>
        <v>49857460</v>
      </c>
      <c r="P20" s="8" t="s">
        <v>0</v>
      </c>
      <c r="Q20" s="39">
        <f>Q19+R19</f>
        <v>10014</v>
      </c>
      <c r="R20" s="40"/>
      <c r="S20" s="39">
        <f>S19+T19</f>
        <v>406</v>
      </c>
      <c r="T20" s="40"/>
      <c r="U20" s="39">
        <f>U19+V19</f>
        <v>1138</v>
      </c>
      <c r="V20" s="40"/>
      <c r="W20" s="39">
        <f>W19+X19</f>
        <v>9148</v>
      </c>
      <c r="X20" s="40"/>
      <c r="Y20" s="39">
        <f>Y19+Z19</f>
        <v>3814</v>
      </c>
      <c r="Z20" s="40"/>
      <c r="AA20" s="5"/>
      <c r="AB20" s="2"/>
      <c r="AC20" s="1">
        <f>Q20+S20+U20+W20+Y20</f>
        <v>24520</v>
      </c>
      <c r="AE20" s="8" t="s">
        <v>0</v>
      </c>
      <c r="AF20" s="41">
        <f>IFERROR(B20/Q20,"N.A.")</f>
        <v>3624.0167765128822</v>
      </c>
      <c r="AG20" s="42"/>
      <c r="AH20" s="41">
        <f>IFERROR(D20/S20,"N.A.")</f>
        <v>2472.6896551724139</v>
      </c>
      <c r="AI20" s="42"/>
      <c r="AJ20" s="41">
        <f>IFERROR(F20/U20,"N.A.")</f>
        <v>2555.8787346221443</v>
      </c>
      <c r="AK20" s="42"/>
      <c r="AL20" s="41">
        <f>IFERROR(H20/W20,"N.A.")</f>
        <v>1055.3185395714913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2033.3384991843393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1466515</v>
      </c>
      <c r="C27" s="4"/>
      <c r="D27" s="4">
        <v>939120</v>
      </c>
      <c r="E27" s="4"/>
      <c r="F27" s="4">
        <v>866880</v>
      </c>
      <c r="G27" s="4"/>
      <c r="H27" s="4">
        <v>4404049.0000000009</v>
      </c>
      <c r="I27" s="4"/>
      <c r="J27" s="4">
        <v>0</v>
      </c>
      <c r="K27" s="4"/>
      <c r="L27" s="3">
        <f t="shared" ref="L27:M31" si="6">B27+D27+F27+H27+J27</f>
        <v>7676564.0000000009</v>
      </c>
      <c r="M27" s="3">
        <f t="shared" si="6"/>
        <v>0</v>
      </c>
      <c r="N27" s="4">
        <f>L27+M27</f>
        <v>7676564.0000000009</v>
      </c>
      <c r="P27" s="6" t="s">
        <v>12</v>
      </c>
      <c r="Q27" s="4">
        <v>631</v>
      </c>
      <c r="R27" s="4">
        <v>0</v>
      </c>
      <c r="S27" s="4">
        <v>224</v>
      </c>
      <c r="T27" s="4">
        <v>0</v>
      </c>
      <c r="U27" s="4">
        <v>224</v>
      </c>
      <c r="V27" s="4">
        <v>0</v>
      </c>
      <c r="W27" s="4">
        <v>1563</v>
      </c>
      <c r="X27" s="4">
        <v>0</v>
      </c>
      <c r="Y27" s="4">
        <v>336</v>
      </c>
      <c r="Z27" s="4">
        <v>0</v>
      </c>
      <c r="AA27" s="3">
        <f t="shared" ref="AA27:AB31" si="7">Q27+S27+U27+W27+Y27</f>
        <v>2978</v>
      </c>
      <c r="AB27" s="3">
        <f t="shared" si="7"/>
        <v>0</v>
      </c>
      <c r="AC27" s="4">
        <f>AA27+AB27</f>
        <v>2978</v>
      </c>
      <c r="AE27" s="6" t="s">
        <v>12</v>
      </c>
      <c r="AF27" s="4">
        <f t="shared" ref="AF27:AR30" si="8">IFERROR(B27/Q27, "N.A.")</f>
        <v>2324.1125198098257</v>
      </c>
      <c r="AG27" s="4" t="str">
        <f t="shared" si="8"/>
        <v>N.A.</v>
      </c>
      <c r="AH27" s="4">
        <f t="shared" si="8"/>
        <v>4192.5</v>
      </c>
      <c r="AI27" s="4" t="str">
        <f t="shared" si="8"/>
        <v>N.A.</v>
      </c>
      <c r="AJ27" s="4">
        <f t="shared" si="8"/>
        <v>3870</v>
      </c>
      <c r="AK27" s="4" t="str">
        <f t="shared" si="8"/>
        <v>N.A.</v>
      </c>
      <c r="AL27" s="4">
        <f t="shared" si="8"/>
        <v>2817.6896992962256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2577.7582269979857</v>
      </c>
      <c r="AQ27" s="4" t="str">
        <f t="shared" si="8"/>
        <v>N.A.</v>
      </c>
      <c r="AR27" s="4">
        <f t="shared" si="8"/>
        <v>2577.7582269979857</v>
      </c>
    </row>
    <row r="28" spans="1:44" ht="15.75" customHeight="1" thickBot="1" x14ac:dyDescent="0.3">
      <c r="A28" s="6" t="s">
        <v>13</v>
      </c>
      <c r="B28" s="4">
        <v>67424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67424</v>
      </c>
      <c r="M28" s="3">
        <f t="shared" si="6"/>
        <v>0</v>
      </c>
      <c r="N28" s="4">
        <f>L28+M28</f>
        <v>67424</v>
      </c>
      <c r="P28" s="6" t="s">
        <v>13</v>
      </c>
      <c r="Q28" s="4">
        <v>112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112</v>
      </c>
      <c r="AB28" s="3">
        <f t="shared" si="7"/>
        <v>0</v>
      </c>
      <c r="AC28" s="4">
        <f>AA28+AB28</f>
        <v>112</v>
      </c>
      <c r="AE28" s="6" t="s">
        <v>13</v>
      </c>
      <c r="AF28" s="4">
        <f t="shared" si="8"/>
        <v>602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602</v>
      </c>
      <c r="AQ28" s="4" t="str">
        <f t="shared" si="8"/>
        <v>N.A.</v>
      </c>
      <c r="AR28" s="4">
        <f t="shared" si="8"/>
        <v>602</v>
      </c>
    </row>
    <row r="29" spans="1:44" ht="15.75" customHeight="1" thickBot="1" x14ac:dyDescent="0.3">
      <c r="A29" s="6" t="s">
        <v>14</v>
      </c>
      <c r="B29" s="4">
        <v>5702270</v>
      </c>
      <c r="C29" s="4">
        <v>15502280</v>
      </c>
      <c r="D29" s="4"/>
      <c r="E29" s="4"/>
      <c r="F29" s="4"/>
      <c r="G29" s="4"/>
      <c r="H29" s="4"/>
      <c r="I29" s="4">
        <v>711000</v>
      </c>
      <c r="J29" s="4">
        <v>0</v>
      </c>
      <c r="K29" s="4"/>
      <c r="L29" s="3">
        <f t="shared" si="6"/>
        <v>5702270</v>
      </c>
      <c r="M29" s="3">
        <f t="shared" si="6"/>
        <v>16213280</v>
      </c>
      <c r="N29" s="4">
        <f>L29+M29</f>
        <v>21915550</v>
      </c>
      <c r="P29" s="6" t="s">
        <v>14</v>
      </c>
      <c r="Q29" s="4">
        <v>1803</v>
      </c>
      <c r="R29" s="4">
        <v>2500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237</v>
      </c>
      <c r="Y29" s="4">
        <v>431</v>
      </c>
      <c r="Z29" s="4">
        <v>0</v>
      </c>
      <c r="AA29" s="3">
        <f t="shared" si="7"/>
        <v>2234</v>
      </c>
      <c r="AB29" s="3">
        <f t="shared" si="7"/>
        <v>2737</v>
      </c>
      <c r="AC29" s="4">
        <f>AA29+AB29</f>
        <v>4971</v>
      </c>
      <c r="AE29" s="6" t="s">
        <v>14</v>
      </c>
      <c r="AF29" s="4">
        <f t="shared" si="8"/>
        <v>3162.6566833056017</v>
      </c>
      <c r="AG29" s="4">
        <f t="shared" si="8"/>
        <v>6200.9120000000003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>
        <f t="shared" si="8"/>
        <v>3000</v>
      </c>
      <c r="AN29" s="4">
        <f t="shared" si="8"/>
        <v>0</v>
      </c>
      <c r="AO29" s="4" t="str">
        <f t="shared" si="8"/>
        <v>N.A.</v>
      </c>
      <c r="AP29" s="4">
        <f t="shared" si="8"/>
        <v>2552.4932855863922</v>
      </c>
      <c r="AQ29" s="4">
        <f t="shared" si="8"/>
        <v>5923.7413226160033</v>
      </c>
      <c r="AR29" s="4">
        <f t="shared" si="8"/>
        <v>4408.6803460068395</v>
      </c>
    </row>
    <row r="30" spans="1:44" ht="15.75" customHeight="1" thickBot="1" x14ac:dyDescent="0.3">
      <c r="A30" s="6" t="s">
        <v>15</v>
      </c>
      <c r="B30" s="4">
        <v>462680</v>
      </c>
      <c r="C30" s="4"/>
      <c r="D30" s="4"/>
      <c r="E30" s="4"/>
      <c r="F30" s="4"/>
      <c r="G30" s="4">
        <v>400800.00000000006</v>
      </c>
      <c r="H30" s="4">
        <v>491144.00000000006</v>
      </c>
      <c r="I30" s="4"/>
      <c r="J30" s="4">
        <v>0</v>
      </c>
      <c r="K30" s="4"/>
      <c r="L30" s="3">
        <f t="shared" si="6"/>
        <v>953824</v>
      </c>
      <c r="M30" s="3">
        <f t="shared" si="6"/>
        <v>400800.00000000006</v>
      </c>
      <c r="N30" s="4">
        <f>L30+M30</f>
        <v>1354624</v>
      </c>
      <c r="P30" s="6" t="s">
        <v>15</v>
      </c>
      <c r="Q30" s="4">
        <v>414</v>
      </c>
      <c r="R30" s="4">
        <v>0</v>
      </c>
      <c r="S30" s="4">
        <v>0</v>
      </c>
      <c r="T30" s="4">
        <v>0</v>
      </c>
      <c r="U30" s="4">
        <v>0</v>
      </c>
      <c r="V30" s="4">
        <v>416</v>
      </c>
      <c r="W30" s="4">
        <v>4080</v>
      </c>
      <c r="X30" s="4">
        <v>0</v>
      </c>
      <c r="Y30" s="4">
        <v>940</v>
      </c>
      <c r="Z30" s="4">
        <v>0</v>
      </c>
      <c r="AA30" s="3">
        <f t="shared" si="7"/>
        <v>5434</v>
      </c>
      <c r="AB30" s="3">
        <f t="shared" si="7"/>
        <v>416</v>
      </c>
      <c r="AC30" s="4">
        <f>AA30+AB30</f>
        <v>5850</v>
      </c>
      <c r="AE30" s="6" t="s">
        <v>15</v>
      </c>
      <c r="AF30" s="4">
        <f t="shared" si="8"/>
        <v>1117.5845410628019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>
        <f t="shared" si="8"/>
        <v>963.46153846153857</v>
      </c>
      <c r="AL30" s="4">
        <f t="shared" si="8"/>
        <v>120.37843137254903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175.52889216047112</v>
      </c>
      <c r="AQ30" s="4">
        <f t="shared" si="8"/>
        <v>963.46153846153857</v>
      </c>
      <c r="AR30" s="4">
        <f t="shared" si="8"/>
        <v>231.55965811965811</v>
      </c>
    </row>
    <row r="31" spans="1:44" ht="15.75" customHeight="1" thickBot="1" x14ac:dyDescent="0.3">
      <c r="A31" s="7" t="s">
        <v>16</v>
      </c>
      <c r="B31" s="4">
        <f t="shared" ref="B31:K31" si="9">SUM(B27:B30)</f>
        <v>7698889</v>
      </c>
      <c r="C31" s="4">
        <f t="shared" si="9"/>
        <v>15502280</v>
      </c>
      <c r="D31" s="4">
        <f t="shared" si="9"/>
        <v>939120</v>
      </c>
      <c r="E31" s="4">
        <f t="shared" si="9"/>
        <v>0</v>
      </c>
      <c r="F31" s="4">
        <f t="shared" si="9"/>
        <v>866880</v>
      </c>
      <c r="G31" s="4">
        <f t="shared" si="9"/>
        <v>400800.00000000006</v>
      </c>
      <c r="H31" s="4">
        <f t="shared" si="9"/>
        <v>4895193.0000000009</v>
      </c>
      <c r="I31" s="4">
        <f t="shared" si="9"/>
        <v>711000</v>
      </c>
      <c r="J31" s="4">
        <f t="shared" si="9"/>
        <v>0</v>
      </c>
      <c r="K31" s="4">
        <f t="shared" si="9"/>
        <v>0</v>
      </c>
      <c r="L31" s="3">
        <f t="shared" si="6"/>
        <v>14400082</v>
      </c>
      <c r="M31" s="3">
        <f t="shared" si="6"/>
        <v>16614080</v>
      </c>
      <c r="N31" s="4"/>
      <c r="P31" s="7" t="s">
        <v>16</v>
      </c>
      <c r="Q31" s="4">
        <f t="shared" ref="Q31:Z31" si="10">SUM(Q27:Q30)</f>
        <v>2960</v>
      </c>
      <c r="R31" s="4">
        <f t="shared" si="10"/>
        <v>2500</v>
      </c>
      <c r="S31" s="4">
        <f t="shared" si="10"/>
        <v>224</v>
      </c>
      <c r="T31" s="4">
        <f t="shared" si="10"/>
        <v>0</v>
      </c>
      <c r="U31" s="4">
        <f t="shared" si="10"/>
        <v>224</v>
      </c>
      <c r="V31" s="4">
        <f t="shared" si="10"/>
        <v>416</v>
      </c>
      <c r="W31" s="4">
        <f t="shared" si="10"/>
        <v>5643</v>
      </c>
      <c r="X31" s="4">
        <f t="shared" si="10"/>
        <v>237</v>
      </c>
      <c r="Y31" s="4">
        <f t="shared" si="10"/>
        <v>1707</v>
      </c>
      <c r="Z31" s="4">
        <f t="shared" si="10"/>
        <v>0</v>
      </c>
      <c r="AA31" s="3">
        <f t="shared" si="7"/>
        <v>10758</v>
      </c>
      <c r="AB31" s="3">
        <f t="shared" si="7"/>
        <v>3153</v>
      </c>
      <c r="AC31" s="4"/>
      <c r="AE31" s="7" t="s">
        <v>16</v>
      </c>
      <c r="AF31" s="4">
        <f t="shared" ref="AF31:AQ31" si="11">IFERROR(B31/Q31, "N.A.")</f>
        <v>2600.9760135135134</v>
      </c>
      <c r="AG31" s="4">
        <f t="shared" si="11"/>
        <v>6200.9120000000003</v>
      </c>
      <c r="AH31" s="4">
        <f t="shared" si="11"/>
        <v>4192.5</v>
      </c>
      <c r="AI31" s="4" t="str">
        <f t="shared" si="11"/>
        <v>N.A.</v>
      </c>
      <c r="AJ31" s="4">
        <f t="shared" si="11"/>
        <v>3870</v>
      </c>
      <c r="AK31" s="4">
        <f t="shared" si="11"/>
        <v>963.46153846153857</v>
      </c>
      <c r="AL31" s="4">
        <f t="shared" si="11"/>
        <v>867.48059542796398</v>
      </c>
      <c r="AM31" s="4">
        <f t="shared" si="11"/>
        <v>3000</v>
      </c>
      <c r="AN31" s="4">
        <f t="shared" si="11"/>
        <v>0</v>
      </c>
      <c r="AO31" s="4" t="str">
        <f t="shared" si="11"/>
        <v>N.A.</v>
      </c>
      <c r="AP31" s="4">
        <f t="shared" si="11"/>
        <v>1338.5463840862615</v>
      </c>
      <c r="AQ31" s="4">
        <f t="shared" si="11"/>
        <v>5269.2927370758007</v>
      </c>
      <c r="AR31" s="4"/>
    </row>
    <row r="32" spans="1:44" ht="15.75" thickBot="1" x14ac:dyDescent="0.3">
      <c r="A32" s="8" t="s">
        <v>0</v>
      </c>
      <c r="B32" s="39">
        <f>B31+C31</f>
        <v>23201169</v>
      </c>
      <c r="C32" s="40"/>
      <c r="D32" s="39">
        <f>D31+E31</f>
        <v>939120</v>
      </c>
      <c r="E32" s="40"/>
      <c r="F32" s="39">
        <f>F31+G31</f>
        <v>1267680</v>
      </c>
      <c r="G32" s="40"/>
      <c r="H32" s="39">
        <f>H31+I31</f>
        <v>5606193.0000000009</v>
      </c>
      <c r="I32" s="40"/>
      <c r="J32" s="39">
        <f>J31+K31</f>
        <v>0</v>
      </c>
      <c r="K32" s="40"/>
      <c r="L32" s="5"/>
      <c r="M32" s="2"/>
      <c r="N32" s="1">
        <f>B32+D32+F32+H32+J32</f>
        <v>31014162</v>
      </c>
      <c r="P32" s="8" t="s">
        <v>0</v>
      </c>
      <c r="Q32" s="39">
        <f>Q31+R31</f>
        <v>5460</v>
      </c>
      <c r="R32" s="40"/>
      <c r="S32" s="39">
        <f>S31+T31</f>
        <v>224</v>
      </c>
      <c r="T32" s="40"/>
      <c r="U32" s="39">
        <f>U31+V31</f>
        <v>640</v>
      </c>
      <c r="V32" s="40"/>
      <c r="W32" s="39">
        <f>W31+X31</f>
        <v>5880</v>
      </c>
      <c r="X32" s="40"/>
      <c r="Y32" s="39">
        <f>Y31+Z31</f>
        <v>1707</v>
      </c>
      <c r="Z32" s="40"/>
      <c r="AA32" s="5"/>
      <c r="AB32" s="2"/>
      <c r="AC32" s="1">
        <f>Q32+S32+U32+W32+Y32</f>
        <v>13911</v>
      </c>
      <c r="AE32" s="8" t="s">
        <v>0</v>
      </c>
      <c r="AF32" s="41">
        <f>IFERROR(B32/Q32,"N.A.")</f>
        <v>4249.2983516483519</v>
      </c>
      <c r="AG32" s="42"/>
      <c r="AH32" s="41">
        <f>IFERROR(D32/S32,"N.A.")</f>
        <v>4192.5</v>
      </c>
      <c r="AI32" s="42"/>
      <c r="AJ32" s="41">
        <f>IFERROR(F32/U32,"N.A.")</f>
        <v>1980.75</v>
      </c>
      <c r="AK32" s="42"/>
      <c r="AL32" s="41">
        <f>IFERROR(H32/W32,"N.A.")</f>
        <v>953.43418367346953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2229.470347207246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537500</v>
      </c>
      <c r="C39" s="4"/>
      <c r="D39" s="4"/>
      <c r="E39" s="4"/>
      <c r="F39" s="4">
        <v>1640910</v>
      </c>
      <c r="G39" s="4"/>
      <c r="H39" s="4">
        <v>2785209.0000000005</v>
      </c>
      <c r="I39" s="4"/>
      <c r="J39" s="4">
        <v>0</v>
      </c>
      <c r="K39" s="4"/>
      <c r="L39" s="3">
        <f t="shared" ref="L39:M43" si="12">B39+D39+F39+H39+J39</f>
        <v>4963619</v>
      </c>
      <c r="M39" s="3">
        <f t="shared" si="12"/>
        <v>0</v>
      </c>
      <c r="N39" s="4">
        <f>L39+M39</f>
        <v>4963619</v>
      </c>
      <c r="P39" s="6" t="s">
        <v>12</v>
      </c>
      <c r="Q39" s="4">
        <v>528</v>
      </c>
      <c r="R39" s="4">
        <v>0</v>
      </c>
      <c r="S39" s="4">
        <v>0</v>
      </c>
      <c r="T39" s="4">
        <v>0</v>
      </c>
      <c r="U39" s="4">
        <v>498</v>
      </c>
      <c r="V39" s="4">
        <v>0</v>
      </c>
      <c r="W39" s="4">
        <v>2785</v>
      </c>
      <c r="X39" s="4">
        <v>0</v>
      </c>
      <c r="Y39" s="4">
        <v>1579</v>
      </c>
      <c r="Z39" s="4">
        <v>0</v>
      </c>
      <c r="AA39" s="3">
        <f t="shared" ref="AA39:AB43" si="13">Q39+S39+U39+W39+Y39</f>
        <v>5390</v>
      </c>
      <c r="AB39" s="3">
        <f t="shared" si="13"/>
        <v>0</v>
      </c>
      <c r="AC39" s="4">
        <f>AA39+AB39</f>
        <v>5390</v>
      </c>
      <c r="AE39" s="6" t="s">
        <v>12</v>
      </c>
      <c r="AF39" s="4">
        <f t="shared" ref="AF39:AR42" si="14">IFERROR(B39/Q39, "N.A.")</f>
        <v>1017.9924242424242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>
        <f t="shared" si="14"/>
        <v>3295</v>
      </c>
      <c r="AK39" s="4" t="str">
        <f t="shared" si="14"/>
        <v>N.A.</v>
      </c>
      <c r="AL39" s="4">
        <f t="shared" si="14"/>
        <v>1000.0750448833036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920.89406307977731</v>
      </c>
      <c r="AQ39" s="4" t="str">
        <f t="shared" si="14"/>
        <v>N.A.</v>
      </c>
      <c r="AR39" s="4">
        <f t="shared" si="14"/>
        <v>920.89406307977731</v>
      </c>
    </row>
    <row r="40" spans="1:44" ht="15.75" customHeight="1" thickBot="1" x14ac:dyDescent="0.3">
      <c r="A40" s="6" t="s">
        <v>13</v>
      </c>
      <c r="B40" s="4">
        <v>1195200</v>
      </c>
      <c r="C40" s="4">
        <v>535350</v>
      </c>
      <c r="D40" s="4">
        <v>57792</v>
      </c>
      <c r="E40" s="4"/>
      <c r="F40" s="4"/>
      <c r="G40" s="4"/>
      <c r="H40" s="4"/>
      <c r="I40" s="4"/>
      <c r="J40" s="4"/>
      <c r="K40" s="4"/>
      <c r="L40" s="3">
        <f t="shared" si="12"/>
        <v>1252992</v>
      </c>
      <c r="M40" s="3">
        <f t="shared" si="12"/>
        <v>535350</v>
      </c>
      <c r="N40" s="4">
        <f>L40+M40</f>
        <v>1788342</v>
      </c>
      <c r="P40" s="6" t="s">
        <v>13</v>
      </c>
      <c r="Q40" s="4">
        <v>747</v>
      </c>
      <c r="R40" s="4">
        <v>249</v>
      </c>
      <c r="S40" s="4">
        <v>112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859</v>
      </c>
      <c r="AB40" s="3">
        <f t="shared" si="13"/>
        <v>249</v>
      </c>
      <c r="AC40" s="4">
        <f>AA40+AB40</f>
        <v>1108</v>
      </c>
      <c r="AE40" s="6" t="s">
        <v>13</v>
      </c>
      <c r="AF40" s="4">
        <f t="shared" si="14"/>
        <v>1600</v>
      </c>
      <c r="AG40" s="4">
        <f t="shared" si="14"/>
        <v>2150</v>
      </c>
      <c r="AH40" s="4">
        <f t="shared" si="14"/>
        <v>516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1458.663562281723</v>
      </c>
      <c r="AQ40" s="4">
        <f t="shared" si="14"/>
        <v>2150</v>
      </c>
      <c r="AR40" s="4">
        <f t="shared" si="14"/>
        <v>1614.0270758122745</v>
      </c>
    </row>
    <row r="41" spans="1:44" ht="15.75" customHeight="1" thickBot="1" x14ac:dyDescent="0.3">
      <c r="A41" s="6" t="s">
        <v>14</v>
      </c>
      <c r="B41" s="4">
        <v>2107805.0000000005</v>
      </c>
      <c r="C41" s="4">
        <v>8285600</v>
      </c>
      <c r="D41" s="4">
        <v>7000</v>
      </c>
      <c r="E41" s="4"/>
      <c r="F41" s="4"/>
      <c r="G41" s="4"/>
      <c r="H41" s="4"/>
      <c r="I41" s="4">
        <v>1255372</v>
      </c>
      <c r="J41" s="4">
        <v>0</v>
      </c>
      <c r="K41" s="4"/>
      <c r="L41" s="3">
        <f t="shared" si="12"/>
        <v>2114805.0000000005</v>
      </c>
      <c r="M41" s="3">
        <f t="shared" si="12"/>
        <v>9540972</v>
      </c>
      <c r="N41" s="4">
        <f>L41+M41</f>
        <v>11655777</v>
      </c>
      <c r="P41" s="6" t="s">
        <v>14</v>
      </c>
      <c r="Q41" s="4">
        <v>1339</v>
      </c>
      <c r="R41" s="4">
        <v>1442</v>
      </c>
      <c r="S41" s="4">
        <v>70</v>
      </c>
      <c r="T41" s="4">
        <v>0</v>
      </c>
      <c r="U41" s="4">
        <v>0</v>
      </c>
      <c r="V41" s="4">
        <v>0</v>
      </c>
      <c r="W41" s="4">
        <v>0</v>
      </c>
      <c r="X41" s="4">
        <v>371</v>
      </c>
      <c r="Y41" s="4">
        <v>528</v>
      </c>
      <c r="Z41" s="4">
        <v>0</v>
      </c>
      <c r="AA41" s="3">
        <f t="shared" si="13"/>
        <v>1937</v>
      </c>
      <c r="AB41" s="3">
        <f t="shared" si="13"/>
        <v>1813</v>
      </c>
      <c r="AC41" s="4">
        <f>AA41+AB41</f>
        <v>3750</v>
      </c>
      <c r="AE41" s="6" t="s">
        <v>14</v>
      </c>
      <c r="AF41" s="4">
        <f t="shared" si="14"/>
        <v>1574.1635548917106</v>
      </c>
      <c r="AG41" s="4">
        <f t="shared" si="14"/>
        <v>5745.9084604715672</v>
      </c>
      <c r="AH41" s="4">
        <f t="shared" si="14"/>
        <v>100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3383.7520215633422</v>
      </c>
      <c r="AN41" s="4">
        <f t="shared" si="14"/>
        <v>0</v>
      </c>
      <c r="AO41" s="4" t="str">
        <f t="shared" si="14"/>
        <v>N.A.</v>
      </c>
      <c r="AP41" s="4">
        <f t="shared" si="14"/>
        <v>1091.7940113577699</v>
      </c>
      <c r="AQ41" s="4">
        <f t="shared" si="14"/>
        <v>5262.532818532819</v>
      </c>
      <c r="AR41" s="4">
        <f t="shared" si="14"/>
        <v>3108.2071999999998</v>
      </c>
    </row>
    <row r="42" spans="1:44" ht="15.75" customHeight="1" thickBot="1" x14ac:dyDescent="0.3">
      <c r="A42" s="6" t="s">
        <v>15</v>
      </c>
      <c r="B42" s="4">
        <v>428280</v>
      </c>
      <c r="C42" s="4"/>
      <c r="D42" s="4"/>
      <c r="E42" s="4"/>
      <c r="F42" s="4"/>
      <c r="G42" s="4"/>
      <c r="H42" s="4">
        <v>7280</v>
      </c>
      <c r="I42" s="4"/>
      <c r="J42" s="4"/>
      <c r="K42" s="4"/>
      <c r="L42" s="3">
        <f t="shared" si="12"/>
        <v>435560</v>
      </c>
      <c r="M42" s="3">
        <f t="shared" si="12"/>
        <v>0</v>
      </c>
      <c r="N42" s="4">
        <f>L42+M42</f>
        <v>435560</v>
      </c>
      <c r="P42" s="6" t="s">
        <v>15</v>
      </c>
      <c r="Q42" s="4">
        <v>249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112</v>
      </c>
      <c r="X42" s="4">
        <v>0</v>
      </c>
      <c r="Y42" s="4">
        <v>0</v>
      </c>
      <c r="Z42" s="4">
        <v>0</v>
      </c>
      <c r="AA42" s="3">
        <f t="shared" si="13"/>
        <v>361</v>
      </c>
      <c r="AB42" s="3">
        <f t="shared" si="13"/>
        <v>0</v>
      </c>
      <c r="AC42" s="4">
        <f>AA42+AB42</f>
        <v>361</v>
      </c>
      <c r="AE42" s="6" t="s">
        <v>15</v>
      </c>
      <c r="AF42" s="4">
        <f t="shared" si="14"/>
        <v>1720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65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>
        <f t="shared" si="14"/>
        <v>1206.5373961218836</v>
      </c>
      <c r="AQ42" s="4" t="str">
        <f t="shared" si="14"/>
        <v>N.A.</v>
      </c>
      <c r="AR42" s="4">
        <f t="shared" si="14"/>
        <v>1206.5373961218836</v>
      </c>
    </row>
    <row r="43" spans="1:44" ht="15.75" customHeight="1" thickBot="1" x14ac:dyDescent="0.3">
      <c r="A43" s="7" t="s">
        <v>16</v>
      </c>
      <c r="B43" s="4">
        <v>4268785</v>
      </c>
      <c r="C43" s="4">
        <v>8820949.9999999981</v>
      </c>
      <c r="D43" s="4">
        <v>64792</v>
      </c>
      <c r="E43" s="4"/>
      <c r="F43" s="4">
        <v>1640910</v>
      </c>
      <c r="G43" s="4"/>
      <c r="H43" s="4">
        <v>2792489</v>
      </c>
      <c r="I43" s="4">
        <v>1255372</v>
      </c>
      <c r="J43" s="4">
        <v>0</v>
      </c>
      <c r="K43" s="4"/>
      <c r="L43" s="3">
        <f t="shared" si="12"/>
        <v>8766976</v>
      </c>
      <c r="M43" s="3">
        <f t="shared" si="12"/>
        <v>10076321.999999998</v>
      </c>
      <c r="N43" s="4"/>
      <c r="P43" s="7" t="s">
        <v>16</v>
      </c>
      <c r="Q43" s="4">
        <f t="shared" ref="Q43:Z43" si="15">SUM(Q39:Q42)</f>
        <v>2863</v>
      </c>
      <c r="R43" s="4">
        <f t="shared" si="15"/>
        <v>1691</v>
      </c>
      <c r="S43" s="4">
        <f t="shared" si="15"/>
        <v>182</v>
      </c>
      <c r="T43" s="4">
        <f t="shared" si="15"/>
        <v>0</v>
      </c>
      <c r="U43" s="4">
        <f t="shared" si="15"/>
        <v>498</v>
      </c>
      <c r="V43" s="4">
        <f t="shared" si="15"/>
        <v>0</v>
      </c>
      <c r="W43" s="4">
        <f t="shared" si="15"/>
        <v>2897</v>
      </c>
      <c r="X43" s="4">
        <f t="shared" si="15"/>
        <v>371</v>
      </c>
      <c r="Y43" s="4">
        <f t="shared" si="15"/>
        <v>2107</v>
      </c>
      <c r="Z43" s="4">
        <f t="shared" si="15"/>
        <v>0</v>
      </c>
      <c r="AA43" s="3">
        <f t="shared" si="13"/>
        <v>8547</v>
      </c>
      <c r="AB43" s="3">
        <f t="shared" si="13"/>
        <v>2062</v>
      </c>
      <c r="AC43" s="4"/>
      <c r="AE43" s="7" t="s">
        <v>16</v>
      </c>
      <c r="AF43" s="4">
        <f t="shared" ref="AF43:AQ43" si="16">IFERROR(B43/Q43, "N.A.")</f>
        <v>1491.0181627663289</v>
      </c>
      <c r="AG43" s="4">
        <f t="shared" si="16"/>
        <v>5216.4104080425768</v>
      </c>
      <c r="AH43" s="4">
        <f t="shared" si="16"/>
        <v>356</v>
      </c>
      <c r="AI43" s="4" t="str">
        <f t="shared" si="16"/>
        <v>N.A.</v>
      </c>
      <c r="AJ43" s="4">
        <f t="shared" si="16"/>
        <v>3295</v>
      </c>
      <c r="AK43" s="4" t="str">
        <f t="shared" si="16"/>
        <v>N.A.</v>
      </c>
      <c r="AL43" s="4">
        <f t="shared" si="16"/>
        <v>963.92440455643771</v>
      </c>
      <c r="AM43" s="4">
        <f t="shared" si="16"/>
        <v>3383.7520215633422</v>
      </c>
      <c r="AN43" s="4">
        <f t="shared" si="16"/>
        <v>0</v>
      </c>
      <c r="AO43" s="4" t="str">
        <f t="shared" si="16"/>
        <v>N.A.</v>
      </c>
      <c r="AP43" s="4">
        <f t="shared" si="16"/>
        <v>1025.7372177372176</v>
      </c>
      <c r="AQ43" s="4">
        <f t="shared" si="16"/>
        <v>4886.6741028128026</v>
      </c>
      <c r="AR43" s="4"/>
    </row>
    <row r="44" spans="1:44" ht="15.75" thickBot="1" x14ac:dyDescent="0.3">
      <c r="A44" s="8" t="s">
        <v>0</v>
      </c>
      <c r="B44" s="39">
        <f>B43+C43</f>
        <v>13089734.999999998</v>
      </c>
      <c r="C44" s="40"/>
      <c r="D44" s="39">
        <f>D43+E43</f>
        <v>64792</v>
      </c>
      <c r="E44" s="40"/>
      <c r="F44" s="39">
        <f>F43+G43</f>
        <v>1640910</v>
      </c>
      <c r="G44" s="40"/>
      <c r="H44" s="39">
        <f>H43+I43</f>
        <v>4047861</v>
      </c>
      <c r="I44" s="40"/>
      <c r="J44" s="39">
        <f>J43+K43</f>
        <v>0</v>
      </c>
      <c r="K44" s="40"/>
      <c r="L44" s="5"/>
      <c r="M44" s="2"/>
      <c r="N44" s="1">
        <f>B44+D44+F44+H44+J44</f>
        <v>18843298</v>
      </c>
      <c r="P44" s="8" t="s">
        <v>0</v>
      </c>
      <c r="Q44" s="39">
        <f>Q43+R43</f>
        <v>4554</v>
      </c>
      <c r="R44" s="40"/>
      <c r="S44" s="39">
        <f>S43+T43</f>
        <v>182</v>
      </c>
      <c r="T44" s="40"/>
      <c r="U44" s="39">
        <f>U43+V43</f>
        <v>498</v>
      </c>
      <c r="V44" s="40"/>
      <c r="W44" s="39">
        <f>W43+X43</f>
        <v>3268</v>
      </c>
      <c r="X44" s="40"/>
      <c r="Y44" s="39">
        <f>Y43+Z43</f>
        <v>2107</v>
      </c>
      <c r="Z44" s="40"/>
      <c r="AA44" s="5"/>
      <c r="AB44" s="2"/>
      <c r="AC44" s="1">
        <f>Q44+S44+U44+W44+Y44</f>
        <v>10609</v>
      </c>
      <c r="AE44" s="8" t="s">
        <v>0</v>
      </c>
      <c r="AF44" s="41">
        <f>IFERROR(B44/Q44,"N.A.")</f>
        <v>2874.3379446640311</v>
      </c>
      <c r="AG44" s="42"/>
      <c r="AH44" s="41">
        <f>IFERROR(D44/S44,"N.A.")</f>
        <v>356</v>
      </c>
      <c r="AI44" s="42"/>
      <c r="AJ44" s="41">
        <f>IFERROR(F44/U44,"N.A.")</f>
        <v>3295</v>
      </c>
      <c r="AK44" s="42"/>
      <c r="AL44" s="41">
        <f>IFERROR(H44/W44,"N.A.")</f>
        <v>1238.6355569155446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1776.1615609388255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1571134</v>
      </c>
      <c r="C15" s="4"/>
      <c r="D15" s="4"/>
      <c r="E15" s="4"/>
      <c r="F15" s="4"/>
      <c r="G15" s="4"/>
      <c r="H15" s="4">
        <v>4303356.9999999991</v>
      </c>
      <c r="I15" s="4"/>
      <c r="J15" s="4">
        <v>0</v>
      </c>
      <c r="K15" s="4"/>
      <c r="L15" s="3">
        <f t="shared" ref="L15:M18" si="0">B15+D15+F15+H15+J15</f>
        <v>5874490.9999999991</v>
      </c>
      <c r="M15" s="3">
        <f t="shared" si="0"/>
        <v>0</v>
      </c>
      <c r="N15" s="4">
        <f>L15+M15</f>
        <v>5874490.9999999991</v>
      </c>
      <c r="P15" s="6" t="s">
        <v>12</v>
      </c>
      <c r="Q15" s="4">
        <v>590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2218</v>
      </c>
      <c r="X15" s="4">
        <v>0</v>
      </c>
      <c r="Y15" s="4">
        <v>94</v>
      </c>
      <c r="Z15" s="4">
        <v>0</v>
      </c>
      <c r="AA15" s="3">
        <f t="shared" ref="AA15:AB19" si="1">Q15+S15+U15+W15+Y15</f>
        <v>2902</v>
      </c>
      <c r="AB15" s="3">
        <f t="shared" si="1"/>
        <v>0</v>
      </c>
      <c r="AC15" s="4">
        <f>AA15+AB15</f>
        <v>2902</v>
      </c>
      <c r="AE15" s="6" t="s">
        <v>12</v>
      </c>
      <c r="AF15" s="4">
        <f t="shared" ref="AF15:AR18" si="2">IFERROR(B15/Q15, "N.A.")</f>
        <v>2662.9389830508476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1940.1970243462574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2024.2904893177115</v>
      </c>
      <c r="AQ15" s="4" t="str">
        <f t="shared" si="2"/>
        <v>N.A.</v>
      </c>
      <c r="AR15" s="4">
        <f t="shared" si="2"/>
        <v>2024.2904893177115</v>
      </c>
    </row>
    <row r="16" spans="1:44" ht="15.75" customHeight="1" thickBot="1" x14ac:dyDescent="0.3">
      <c r="A16" s="6" t="s">
        <v>13</v>
      </c>
      <c r="B16" s="4">
        <v>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94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94</v>
      </c>
      <c r="AB16" s="3">
        <f t="shared" si="1"/>
        <v>0</v>
      </c>
      <c r="AC16" s="4">
        <f>AA16+AB16</f>
        <v>94</v>
      </c>
      <c r="AE16" s="6" t="s">
        <v>13</v>
      </c>
      <c r="AF16" s="4">
        <f t="shared" si="2"/>
        <v>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0</v>
      </c>
      <c r="AQ16" s="4" t="str">
        <f t="shared" si="2"/>
        <v>N.A.</v>
      </c>
      <c r="AR16" s="4">
        <f t="shared" si="2"/>
        <v>0</v>
      </c>
    </row>
    <row r="17" spans="1:44" ht="15.75" customHeight="1" thickBot="1" x14ac:dyDescent="0.3">
      <c r="A17" s="6" t="s">
        <v>14</v>
      </c>
      <c r="B17" s="4">
        <v>4974012.9999999991</v>
      </c>
      <c r="C17" s="4">
        <v>6172659.9999999981</v>
      </c>
      <c r="D17" s="4">
        <v>404200</v>
      </c>
      <c r="E17" s="4"/>
      <c r="F17" s="4"/>
      <c r="G17" s="4">
        <v>999100.00000000012</v>
      </c>
      <c r="H17" s="4"/>
      <c r="I17" s="4">
        <v>3448009.9999999995</v>
      </c>
      <c r="J17" s="4">
        <v>0</v>
      </c>
      <c r="K17" s="4"/>
      <c r="L17" s="3">
        <f t="shared" si="0"/>
        <v>5378212.9999999991</v>
      </c>
      <c r="M17" s="3">
        <f t="shared" si="0"/>
        <v>10619769.999999998</v>
      </c>
      <c r="N17" s="4">
        <f>L17+M17</f>
        <v>15997982.999999996</v>
      </c>
      <c r="P17" s="6" t="s">
        <v>14</v>
      </c>
      <c r="Q17" s="4">
        <v>1269</v>
      </c>
      <c r="R17" s="4">
        <v>1202</v>
      </c>
      <c r="S17" s="4">
        <v>94</v>
      </c>
      <c r="T17" s="4">
        <v>0</v>
      </c>
      <c r="U17" s="4">
        <v>0</v>
      </c>
      <c r="V17" s="4">
        <v>178</v>
      </c>
      <c r="W17" s="4">
        <v>0</v>
      </c>
      <c r="X17" s="4">
        <v>1812</v>
      </c>
      <c r="Y17" s="4">
        <v>327</v>
      </c>
      <c r="Z17" s="4">
        <v>0</v>
      </c>
      <c r="AA17" s="3">
        <f t="shared" si="1"/>
        <v>1690</v>
      </c>
      <c r="AB17" s="3">
        <f t="shared" si="1"/>
        <v>3192</v>
      </c>
      <c r="AC17" s="4">
        <f>AA17+AB17</f>
        <v>4882</v>
      </c>
      <c r="AE17" s="6" t="s">
        <v>14</v>
      </c>
      <c r="AF17" s="4">
        <f t="shared" si="2"/>
        <v>3919.6319936958225</v>
      </c>
      <c r="AG17" s="4">
        <f t="shared" si="2"/>
        <v>5135.3244592346073</v>
      </c>
      <c r="AH17" s="4">
        <f t="shared" si="2"/>
        <v>4300</v>
      </c>
      <c r="AI17" s="4" t="str">
        <f t="shared" si="2"/>
        <v>N.A.</v>
      </c>
      <c r="AJ17" s="4" t="str">
        <f t="shared" si="2"/>
        <v>N.A.</v>
      </c>
      <c r="AK17" s="4">
        <f t="shared" si="2"/>
        <v>5612.9213483146077</v>
      </c>
      <c r="AL17" s="4" t="str">
        <f t="shared" si="2"/>
        <v>N.A.</v>
      </c>
      <c r="AM17" s="4">
        <f t="shared" si="2"/>
        <v>1902.8752759381896</v>
      </c>
      <c r="AN17" s="4">
        <f t="shared" si="2"/>
        <v>0</v>
      </c>
      <c r="AO17" s="4" t="str">
        <f t="shared" si="2"/>
        <v>N.A.</v>
      </c>
      <c r="AP17" s="4">
        <f t="shared" si="2"/>
        <v>3182.3745562130171</v>
      </c>
      <c r="AQ17" s="4">
        <f t="shared" si="2"/>
        <v>3326.9956140350873</v>
      </c>
      <c r="AR17" s="4">
        <f t="shared" si="2"/>
        <v>3276.9321999180656</v>
      </c>
    </row>
    <row r="18" spans="1:44" ht="15.75" customHeight="1" thickBot="1" x14ac:dyDescent="0.3">
      <c r="A18" s="6" t="s">
        <v>15</v>
      </c>
      <c r="B18" s="4">
        <v>1457270</v>
      </c>
      <c r="C18" s="4">
        <v>237360</v>
      </c>
      <c r="D18" s="4">
        <v>1576380</v>
      </c>
      <c r="E18" s="4"/>
      <c r="F18" s="4"/>
      <c r="G18" s="4">
        <v>1082660</v>
      </c>
      <c r="H18" s="4">
        <v>2327674.9999999995</v>
      </c>
      <c r="I18" s="4"/>
      <c r="J18" s="4">
        <v>0</v>
      </c>
      <c r="K18" s="4"/>
      <c r="L18" s="3">
        <f t="shared" si="0"/>
        <v>5361325</v>
      </c>
      <c r="M18" s="3">
        <f t="shared" si="0"/>
        <v>1320020</v>
      </c>
      <c r="N18" s="4">
        <f>L18+M18</f>
        <v>6681345</v>
      </c>
      <c r="P18" s="6" t="s">
        <v>15</v>
      </c>
      <c r="Q18" s="4">
        <v>590</v>
      </c>
      <c r="R18" s="4">
        <v>69</v>
      </c>
      <c r="S18" s="4">
        <v>376</v>
      </c>
      <c r="T18" s="4">
        <v>0</v>
      </c>
      <c r="U18" s="4">
        <v>0</v>
      </c>
      <c r="V18" s="4">
        <v>299</v>
      </c>
      <c r="W18" s="4">
        <v>1972</v>
      </c>
      <c r="X18" s="4">
        <v>0</v>
      </c>
      <c r="Y18" s="4">
        <v>667</v>
      </c>
      <c r="Z18" s="4">
        <v>0</v>
      </c>
      <c r="AA18" s="3">
        <f t="shared" si="1"/>
        <v>3605</v>
      </c>
      <c r="AB18" s="3">
        <f t="shared" si="1"/>
        <v>368</v>
      </c>
      <c r="AC18" s="4">
        <f>AA18+AB18</f>
        <v>3973</v>
      </c>
      <c r="AE18" s="6" t="s">
        <v>15</v>
      </c>
      <c r="AF18" s="4">
        <f t="shared" si="2"/>
        <v>2469.9491525423728</v>
      </c>
      <c r="AG18" s="4">
        <f t="shared" si="2"/>
        <v>3440</v>
      </c>
      <c r="AH18" s="4">
        <f t="shared" si="2"/>
        <v>4192.5</v>
      </c>
      <c r="AI18" s="4" t="str">
        <f t="shared" si="2"/>
        <v>N.A.</v>
      </c>
      <c r="AJ18" s="4" t="str">
        <f t="shared" si="2"/>
        <v>N.A.</v>
      </c>
      <c r="AK18" s="4">
        <f t="shared" si="2"/>
        <v>3620.9364548494982</v>
      </c>
      <c r="AL18" s="4">
        <f t="shared" si="2"/>
        <v>1180.3625760649086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1487.1914008321776</v>
      </c>
      <c r="AQ18" s="4">
        <f t="shared" si="2"/>
        <v>3587.0108695652175</v>
      </c>
      <c r="AR18" s="4">
        <f t="shared" si="2"/>
        <v>1681.6876415806696</v>
      </c>
    </row>
    <row r="19" spans="1:44" ht="15.75" customHeight="1" thickBot="1" x14ac:dyDescent="0.3">
      <c r="A19" s="7" t="s">
        <v>16</v>
      </c>
      <c r="B19" s="4">
        <f t="shared" ref="B19:M19" si="3">SUM(B15:B18)</f>
        <v>8002416.9999999991</v>
      </c>
      <c r="C19" s="4">
        <f t="shared" si="3"/>
        <v>6410019.9999999981</v>
      </c>
      <c r="D19" s="4">
        <f t="shared" si="3"/>
        <v>1980580</v>
      </c>
      <c r="E19" s="4">
        <f t="shared" si="3"/>
        <v>0</v>
      </c>
      <c r="F19" s="4">
        <f t="shared" si="3"/>
        <v>0</v>
      </c>
      <c r="G19" s="4">
        <f t="shared" si="3"/>
        <v>2081760</v>
      </c>
      <c r="H19" s="4">
        <f t="shared" si="3"/>
        <v>6631031.9999999981</v>
      </c>
      <c r="I19" s="4">
        <f t="shared" si="3"/>
        <v>3448009.9999999995</v>
      </c>
      <c r="J19" s="4">
        <f t="shared" si="3"/>
        <v>0</v>
      </c>
      <c r="K19" s="4">
        <f t="shared" si="3"/>
        <v>0</v>
      </c>
      <c r="L19" s="3">
        <f t="shared" si="3"/>
        <v>16614028.999999998</v>
      </c>
      <c r="M19" s="3">
        <f t="shared" si="3"/>
        <v>11939789.999999998</v>
      </c>
      <c r="N19" s="4"/>
      <c r="P19" s="7" t="s">
        <v>16</v>
      </c>
      <c r="Q19" s="4">
        <f t="shared" ref="Q19:Z19" si="4">SUM(Q15:Q18)</f>
        <v>2543</v>
      </c>
      <c r="R19" s="4">
        <f t="shared" si="4"/>
        <v>1271</v>
      </c>
      <c r="S19" s="4">
        <f t="shared" si="4"/>
        <v>470</v>
      </c>
      <c r="T19" s="4">
        <f t="shared" si="4"/>
        <v>0</v>
      </c>
      <c r="U19" s="4">
        <f t="shared" si="4"/>
        <v>0</v>
      </c>
      <c r="V19" s="4">
        <f t="shared" si="4"/>
        <v>477</v>
      </c>
      <c r="W19" s="4">
        <f t="shared" si="4"/>
        <v>4190</v>
      </c>
      <c r="X19" s="4">
        <f t="shared" si="4"/>
        <v>1812</v>
      </c>
      <c r="Y19" s="4">
        <f t="shared" si="4"/>
        <v>1088</v>
      </c>
      <c r="Z19" s="4">
        <f t="shared" si="4"/>
        <v>0</v>
      </c>
      <c r="AA19" s="3">
        <f t="shared" si="1"/>
        <v>8291</v>
      </c>
      <c r="AB19" s="3">
        <f t="shared" si="1"/>
        <v>3560</v>
      </c>
      <c r="AC19" s="4"/>
      <c r="AE19" s="7" t="s">
        <v>16</v>
      </c>
      <c r="AF19" s="4">
        <f t="shared" ref="AF19:AQ19" si="5">IFERROR(B19/Q19, "N.A.")</f>
        <v>3146.8411325206444</v>
      </c>
      <c r="AG19" s="4">
        <f t="shared" si="5"/>
        <v>5043.2887490165213</v>
      </c>
      <c r="AH19" s="4">
        <f t="shared" si="5"/>
        <v>4214</v>
      </c>
      <c r="AI19" s="4" t="str">
        <f t="shared" si="5"/>
        <v>N.A.</v>
      </c>
      <c r="AJ19" s="4" t="str">
        <f t="shared" si="5"/>
        <v>N.A.</v>
      </c>
      <c r="AK19" s="4">
        <f t="shared" si="5"/>
        <v>4364.2767295597487</v>
      </c>
      <c r="AL19" s="4">
        <f t="shared" si="5"/>
        <v>1582.5852028639613</v>
      </c>
      <c r="AM19" s="4">
        <f t="shared" si="5"/>
        <v>1902.8752759381896</v>
      </c>
      <c r="AN19" s="4">
        <f t="shared" si="5"/>
        <v>0</v>
      </c>
      <c r="AO19" s="4" t="str">
        <f t="shared" si="5"/>
        <v>N.A.</v>
      </c>
      <c r="AP19" s="4">
        <f t="shared" si="5"/>
        <v>2003.8631045712216</v>
      </c>
      <c r="AQ19" s="4">
        <f t="shared" si="5"/>
        <v>3353.8735955056172</v>
      </c>
      <c r="AR19" s="4"/>
    </row>
    <row r="20" spans="1:44" ht="15.75" thickBot="1" x14ac:dyDescent="0.3">
      <c r="A20" s="8" t="s">
        <v>0</v>
      </c>
      <c r="B20" s="39">
        <f>B19+C19</f>
        <v>14412436.999999996</v>
      </c>
      <c r="C20" s="40"/>
      <c r="D20" s="39">
        <f>D19+E19</f>
        <v>1980580</v>
      </c>
      <c r="E20" s="40"/>
      <c r="F20" s="39">
        <f>F19+G19</f>
        <v>2081760</v>
      </c>
      <c r="G20" s="40"/>
      <c r="H20" s="39">
        <f>H19+I19</f>
        <v>10079041.999999998</v>
      </c>
      <c r="I20" s="40"/>
      <c r="J20" s="39">
        <f>J19+K19</f>
        <v>0</v>
      </c>
      <c r="K20" s="40"/>
      <c r="L20" s="5"/>
      <c r="M20" s="2"/>
      <c r="N20" s="1">
        <f>B20+D20+F20+H20+J20</f>
        <v>28553818.999999993</v>
      </c>
      <c r="P20" s="8" t="s">
        <v>0</v>
      </c>
      <c r="Q20" s="39">
        <f>Q19+R19</f>
        <v>3814</v>
      </c>
      <c r="R20" s="40"/>
      <c r="S20" s="39">
        <f>S19+T19</f>
        <v>470</v>
      </c>
      <c r="T20" s="40"/>
      <c r="U20" s="39">
        <f>U19+V19</f>
        <v>477</v>
      </c>
      <c r="V20" s="40"/>
      <c r="W20" s="39">
        <f>W19+X19</f>
        <v>6002</v>
      </c>
      <c r="X20" s="40"/>
      <c r="Y20" s="39">
        <f>Y19+Z19</f>
        <v>1088</v>
      </c>
      <c r="Z20" s="40"/>
      <c r="AA20" s="5"/>
      <c r="AB20" s="2"/>
      <c r="AC20" s="1">
        <f>Q20+S20+U20+W20+Y20</f>
        <v>11851</v>
      </c>
      <c r="AE20" s="8" t="s">
        <v>0</v>
      </c>
      <c r="AF20" s="41">
        <f>IFERROR(B20/Q20,"N.A.")</f>
        <v>3778.824593602516</v>
      </c>
      <c r="AG20" s="42"/>
      <c r="AH20" s="41">
        <f>IFERROR(D20/S20,"N.A.")</f>
        <v>4214</v>
      </c>
      <c r="AI20" s="42"/>
      <c r="AJ20" s="41">
        <f>IFERROR(F20/U20,"N.A.")</f>
        <v>4364.2767295597487</v>
      </c>
      <c r="AK20" s="42"/>
      <c r="AL20" s="41">
        <f>IFERROR(H20/W20,"N.A.")</f>
        <v>1679.2805731422857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2409.4016538688711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1482334</v>
      </c>
      <c r="C27" s="4"/>
      <c r="D27" s="4"/>
      <c r="E27" s="4"/>
      <c r="F27" s="4"/>
      <c r="G27" s="4"/>
      <c r="H27" s="4">
        <v>3217731</v>
      </c>
      <c r="I27" s="4"/>
      <c r="J27" s="4">
        <v>0</v>
      </c>
      <c r="K27" s="4"/>
      <c r="L27" s="3">
        <f t="shared" ref="L27:M31" si="6">B27+D27+F27+H27+J27</f>
        <v>4700065</v>
      </c>
      <c r="M27" s="3">
        <f t="shared" si="6"/>
        <v>0</v>
      </c>
      <c r="N27" s="4">
        <f>L27+M27</f>
        <v>4700065</v>
      </c>
      <c r="P27" s="6" t="s">
        <v>12</v>
      </c>
      <c r="Q27" s="4">
        <v>479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1316</v>
      </c>
      <c r="X27" s="4">
        <v>0</v>
      </c>
      <c r="Y27" s="4">
        <v>94</v>
      </c>
      <c r="Z27" s="4">
        <v>0</v>
      </c>
      <c r="AA27" s="3">
        <f t="shared" ref="AA27:AB31" si="7">Q27+S27+U27+W27+Y27</f>
        <v>1889</v>
      </c>
      <c r="AB27" s="3">
        <f t="shared" si="7"/>
        <v>0</v>
      </c>
      <c r="AC27" s="4">
        <f>AA27+AB27</f>
        <v>1889</v>
      </c>
      <c r="AE27" s="6" t="s">
        <v>12</v>
      </c>
      <c r="AF27" s="4">
        <f t="shared" ref="AF27:AR30" si="8">IFERROR(B27/Q27, "N.A.")</f>
        <v>3094.6430062630479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>
        <f t="shared" si="8"/>
        <v>2445.0843465045591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2488.123345685548</v>
      </c>
      <c r="AQ27" s="4" t="str">
        <f t="shared" si="8"/>
        <v>N.A.</v>
      </c>
      <c r="AR27" s="4">
        <f t="shared" si="8"/>
        <v>2488.123345685548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4586844.9999999991</v>
      </c>
      <c r="C29" s="4">
        <v>4840659.9999999991</v>
      </c>
      <c r="D29" s="4">
        <v>404200</v>
      </c>
      <c r="E29" s="4"/>
      <c r="F29" s="4"/>
      <c r="G29" s="4">
        <v>999100.00000000012</v>
      </c>
      <c r="H29" s="4"/>
      <c r="I29" s="4">
        <v>2176730</v>
      </c>
      <c r="J29" s="4">
        <v>0</v>
      </c>
      <c r="K29" s="4"/>
      <c r="L29" s="3">
        <f t="shared" si="6"/>
        <v>4991044.9999999991</v>
      </c>
      <c r="M29" s="3">
        <f t="shared" si="6"/>
        <v>8016489.9999999991</v>
      </c>
      <c r="N29" s="4">
        <f>L29+M29</f>
        <v>13007534.999999998</v>
      </c>
      <c r="P29" s="6" t="s">
        <v>14</v>
      </c>
      <c r="Q29" s="4">
        <v>936</v>
      </c>
      <c r="R29" s="4">
        <v>760</v>
      </c>
      <c r="S29" s="4">
        <v>94</v>
      </c>
      <c r="T29" s="4">
        <v>0</v>
      </c>
      <c r="U29" s="4">
        <v>0</v>
      </c>
      <c r="V29" s="4">
        <v>178</v>
      </c>
      <c r="W29" s="4">
        <v>0</v>
      </c>
      <c r="X29" s="4">
        <v>1308</v>
      </c>
      <c r="Y29" s="4">
        <v>218</v>
      </c>
      <c r="Z29" s="4">
        <v>0</v>
      </c>
      <c r="AA29" s="3">
        <f t="shared" si="7"/>
        <v>1248</v>
      </c>
      <c r="AB29" s="3">
        <f t="shared" si="7"/>
        <v>2246</v>
      </c>
      <c r="AC29" s="4">
        <f>AA29+AB29</f>
        <v>3494</v>
      </c>
      <c r="AE29" s="6" t="s">
        <v>14</v>
      </c>
      <c r="AF29" s="4">
        <f t="shared" si="8"/>
        <v>4900.4754273504268</v>
      </c>
      <c r="AG29" s="4">
        <f t="shared" si="8"/>
        <v>6369.289473684209</v>
      </c>
      <c r="AH29" s="4">
        <f t="shared" si="8"/>
        <v>4300</v>
      </c>
      <c r="AI29" s="4" t="str">
        <f t="shared" si="8"/>
        <v>N.A.</v>
      </c>
      <c r="AJ29" s="4" t="str">
        <f t="shared" si="8"/>
        <v>N.A.</v>
      </c>
      <c r="AK29" s="4">
        <f t="shared" si="8"/>
        <v>5612.9213483146077</v>
      </c>
      <c r="AL29" s="4" t="str">
        <f t="shared" si="8"/>
        <v>N.A.</v>
      </c>
      <c r="AM29" s="4">
        <f t="shared" si="8"/>
        <v>1664.1666666666667</v>
      </c>
      <c r="AN29" s="4">
        <f t="shared" si="8"/>
        <v>0</v>
      </c>
      <c r="AO29" s="4" t="str">
        <f t="shared" si="8"/>
        <v>N.A.</v>
      </c>
      <c r="AP29" s="4">
        <f t="shared" si="8"/>
        <v>3999.234775641025</v>
      </c>
      <c r="AQ29" s="4">
        <f t="shared" si="8"/>
        <v>3569.2297417631339</v>
      </c>
      <c r="AR29" s="4">
        <f t="shared" si="8"/>
        <v>3722.8205495134512</v>
      </c>
    </row>
    <row r="30" spans="1:44" ht="15.75" customHeight="1" thickBot="1" x14ac:dyDescent="0.3">
      <c r="A30" s="6" t="s">
        <v>15</v>
      </c>
      <c r="B30" s="4">
        <v>1457270</v>
      </c>
      <c r="C30" s="4">
        <v>237360</v>
      </c>
      <c r="D30" s="4">
        <v>1576380</v>
      </c>
      <c r="E30" s="4"/>
      <c r="F30" s="4"/>
      <c r="G30" s="4">
        <v>1082660</v>
      </c>
      <c r="H30" s="4">
        <v>1769120.0000000005</v>
      </c>
      <c r="I30" s="4"/>
      <c r="J30" s="4">
        <v>0</v>
      </c>
      <c r="K30" s="4"/>
      <c r="L30" s="3">
        <f t="shared" si="6"/>
        <v>4802770</v>
      </c>
      <c r="M30" s="3">
        <f t="shared" si="6"/>
        <v>1320020</v>
      </c>
      <c r="N30" s="4">
        <f>L30+M30</f>
        <v>6122790</v>
      </c>
      <c r="P30" s="6" t="s">
        <v>15</v>
      </c>
      <c r="Q30" s="4">
        <v>590</v>
      </c>
      <c r="R30" s="4">
        <v>69</v>
      </c>
      <c r="S30" s="4">
        <v>376</v>
      </c>
      <c r="T30" s="4">
        <v>0</v>
      </c>
      <c r="U30" s="4">
        <v>0</v>
      </c>
      <c r="V30" s="4">
        <v>299</v>
      </c>
      <c r="W30" s="4">
        <v>1351</v>
      </c>
      <c r="X30" s="4">
        <v>0</v>
      </c>
      <c r="Y30" s="4">
        <v>257</v>
      </c>
      <c r="Z30" s="4">
        <v>0</v>
      </c>
      <c r="AA30" s="3">
        <f t="shared" si="7"/>
        <v>2574</v>
      </c>
      <c r="AB30" s="3">
        <f t="shared" si="7"/>
        <v>368</v>
      </c>
      <c r="AC30" s="4">
        <f>AA30+AB30</f>
        <v>2942</v>
      </c>
      <c r="AE30" s="6" t="s">
        <v>15</v>
      </c>
      <c r="AF30" s="4">
        <f t="shared" si="8"/>
        <v>2469.9491525423728</v>
      </c>
      <c r="AG30" s="4">
        <f t="shared" si="8"/>
        <v>3440</v>
      </c>
      <c r="AH30" s="4">
        <f t="shared" si="8"/>
        <v>4192.5</v>
      </c>
      <c r="AI30" s="4" t="str">
        <f t="shared" si="8"/>
        <v>N.A.</v>
      </c>
      <c r="AJ30" s="4" t="str">
        <f t="shared" si="8"/>
        <v>N.A.</v>
      </c>
      <c r="AK30" s="4">
        <f t="shared" si="8"/>
        <v>3620.9364548494982</v>
      </c>
      <c r="AL30" s="4">
        <f t="shared" si="8"/>
        <v>1309.4892672094747</v>
      </c>
      <c r="AM30" s="4" t="str">
        <f t="shared" si="8"/>
        <v>N.A.</v>
      </c>
      <c r="AN30" s="4">
        <f t="shared" si="8"/>
        <v>0</v>
      </c>
      <c r="AO30" s="4" t="str">
        <f t="shared" si="8"/>
        <v>N.A.</v>
      </c>
      <c r="AP30" s="4">
        <f t="shared" si="8"/>
        <v>1865.8780108780109</v>
      </c>
      <c r="AQ30" s="4">
        <f t="shared" si="8"/>
        <v>3587.0108695652175</v>
      </c>
      <c r="AR30" s="4">
        <f t="shared" si="8"/>
        <v>2081.1658735554047</v>
      </c>
    </row>
    <row r="31" spans="1:44" ht="15.75" customHeight="1" thickBot="1" x14ac:dyDescent="0.3">
      <c r="A31" s="7" t="s">
        <v>16</v>
      </c>
      <c r="B31" s="4">
        <f t="shared" ref="B31:K31" si="9">SUM(B27:B30)</f>
        <v>7526448.9999999991</v>
      </c>
      <c r="C31" s="4">
        <f t="shared" si="9"/>
        <v>5078019.9999999991</v>
      </c>
      <c r="D31" s="4">
        <f t="shared" si="9"/>
        <v>1980580</v>
      </c>
      <c r="E31" s="4">
        <f t="shared" si="9"/>
        <v>0</v>
      </c>
      <c r="F31" s="4">
        <f t="shared" si="9"/>
        <v>0</v>
      </c>
      <c r="G31" s="4">
        <f t="shared" si="9"/>
        <v>2081760</v>
      </c>
      <c r="H31" s="4">
        <f t="shared" si="9"/>
        <v>4986851</v>
      </c>
      <c r="I31" s="4">
        <f t="shared" si="9"/>
        <v>2176730</v>
      </c>
      <c r="J31" s="4">
        <f t="shared" si="9"/>
        <v>0</v>
      </c>
      <c r="K31" s="4">
        <f t="shared" si="9"/>
        <v>0</v>
      </c>
      <c r="L31" s="3">
        <f t="shared" si="6"/>
        <v>14493880</v>
      </c>
      <c r="M31" s="3">
        <f t="shared" si="6"/>
        <v>9336510</v>
      </c>
      <c r="N31" s="4"/>
      <c r="P31" s="7" t="s">
        <v>16</v>
      </c>
      <c r="Q31" s="4">
        <f t="shared" ref="Q31:Z31" si="10">SUM(Q27:Q30)</f>
        <v>2005</v>
      </c>
      <c r="R31" s="4">
        <f t="shared" si="10"/>
        <v>829</v>
      </c>
      <c r="S31" s="4">
        <f t="shared" si="10"/>
        <v>470</v>
      </c>
      <c r="T31" s="4">
        <f t="shared" si="10"/>
        <v>0</v>
      </c>
      <c r="U31" s="4">
        <f t="shared" si="10"/>
        <v>0</v>
      </c>
      <c r="V31" s="4">
        <f t="shared" si="10"/>
        <v>477</v>
      </c>
      <c r="W31" s="4">
        <f t="shared" si="10"/>
        <v>2667</v>
      </c>
      <c r="X31" s="4">
        <f t="shared" si="10"/>
        <v>1308</v>
      </c>
      <c r="Y31" s="4">
        <f t="shared" si="10"/>
        <v>569</v>
      </c>
      <c r="Z31" s="4">
        <f t="shared" si="10"/>
        <v>0</v>
      </c>
      <c r="AA31" s="3">
        <f t="shared" si="7"/>
        <v>5711</v>
      </c>
      <c r="AB31" s="3">
        <f t="shared" si="7"/>
        <v>2614</v>
      </c>
      <c r="AC31" s="4"/>
      <c r="AE31" s="7" t="s">
        <v>16</v>
      </c>
      <c r="AF31" s="4">
        <f t="shared" ref="AF31:AQ31" si="11">IFERROR(B31/Q31, "N.A.")</f>
        <v>3753.8399002493761</v>
      </c>
      <c r="AG31" s="4">
        <f t="shared" si="11"/>
        <v>6125.4764776839556</v>
      </c>
      <c r="AH31" s="4">
        <f t="shared" si="11"/>
        <v>4214</v>
      </c>
      <c r="AI31" s="4" t="str">
        <f t="shared" si="11"/>
        <v>N.A.</v>
      </c>
      <c r="AJ31" s="4" t="str">
        <f t="shared" si="11"/>
        <v>N.A.</v>
      </c>
      <c r="AK31" s="4">
        <f t="shared" si="11"/>
        <v>4364.2767295597487</v>
      </c>
      <c r="AL31" s="4">
        <f t="shared" si="11"/>
        <v>1869.8353955755531</v>
      </c>
      <c r="AM31" s="4">
        <f t="shared" si="11"/>
        <v>1664.1666666666667</v>
      </c>
      <c r="AN31" s="4">
        <f t="shared" si="11"/>
        <v>0</v>
      </c>
      <c r="AO31" s="4" t="str">
        <f t="shared" si="11"/>
        <v>N.A.</v>
      </c>
      <c r="AP31" s="4">
        <f t="shared" si="11"/>
        <v>2537.8882857643143</v>
      </c>
      <c r="AQ31" s="4">
        <f t="shared" si="11"/>
        <v>3571.7329762815607</v>
      </c>
      <c r="AR31" s="4"/>
    </row>
    <row r="32" spans="1:44" ht="15.75" thickBot="1" x14ac:dyDescent="0.3">
      <c r="A32" s="8" t="s">
        <v>0</v>
      </c>
      <c r="B32" s="39">
        <f>B31+C31</f>
        <v>12604468.999999998</v>
      </c>
      <c r="C32" s="40"/>
      <c r="D32" s="39">
        <f>D31+E31</f>
        <v>1980580</v>
      </c>
      <c r="E32" s="40"/>
      <c r="F32" s="39">
        <f>F31+G31</f>
        <v>2081760</v>
      </c>
      <c r="G32" s="40"/>
      <c r="H32" s="39">
        <f>H31+I31</f>
        <v>7163581</v>
      </c>
      <c r="I32" s="40"/>
      <c r="J32" s="39">
        <f>J31+K31</f>
        <v>0</v>
      </c>
      <c r="K32" s="40"/>
      <c r="L32" s="5"/>
      <c r="M32" s="2"/>
      <c r="N32" s="1">
        <f>B32+D32+F32+H32+J32</f>
        <v>23830390</v>
      </c>
      <c r="P32" s="8" t="s">
        <v>0</v>
      </c>
      <c r="Q32" s="39">
        <f>Q31+R31</f>
        <v>2834</v>
      </c>
      <c r="R32" s="40"/>
      <c r="S32" s="39">
        <f>S31+T31</f>
        <v>470</v>
      </c>
      <c r="T32" s="40"/>
      <c r="U32" s="39">
        <f>U31+V31</f>
        <v>477</v>
      </c>
      <c r="V32" s="40"/>
      <c r="W32" s="39">
        <f>W31+X31</f>
        <v>3975</v>
      </c>
      <c r="X32" s="40"/>
      <c r="Y32" s="39">
        <f>Y31+Z31</f>
        <v>569</v>
      </c>
      <c r="Z32" s="40"/>
      <c r="AA32" s="5"/>
      <c r="AB32" s="2"/>
      <c r="AC32" s="1">
        <f>Q32+S32+U32+W32+Y32</f>
        <v>8325</v>
      </c>
      <c r="AE32" s="8" t="s">
        <v>0</v>
      </c>
      <c r="AF32" s="41">
        <f>IFERROR(B32/Q32,"N.A.")</f>
        <v>4447.5896259703595</v>
      </c>
      <c r="AG32" s="42"/>
      <c r="AH32" s="41">
        <f>IFERROR(D32/S32,"N.A.")</f>
        <v>4214</v>
      </c>
      <c r="AI32" s="42"/>
      <c r="AJ32" s="41">
        <f>IFERROR(F32/U32,"N.A.")</f>
        <v>4364.2767295597487</v>
      </c>
      <c r="AK32" s="42"/>
      <c r="AL32" s="41">
        <f>IFERROR(H32/W32,"N.A.")</f>
        <v>1802.1587421383647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2862.5093093093092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88800</v>
      </c>
      <c r="C39" s="4"/>
      <c r="D39" s="4"/>
      <c r="E39" s="4"/>
      <c r="F39" s="4"/>
      <c r="G39" s="4"/>
      <c r="H39" s="4">
        <v>1085626</v>
      </c>
      <c r="I39" s="4"/>
      <c r="J39" s="4"/>
      <c r="K39" s="4"/>
      <c r="L39" s="3">
        <f t="shared" ref="L39:M43" si="12">B39+D39+F39+H39+J39</f>
        <v>1174426</v>
      </c>
      <c r="M39" s="3">
        <f t="shared" si="12"/>
        <v>0</v>
      </c>
      <c r="N39" s="4">
        <f>L39+M39</f>
        <v>1174426</v>
      </c>
      <c r="P39" s="6" t="s">
        <v>12</v>
      </c>
      <c r="Q39" s="4">
        <v>111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902</v>
      </c>
      <c r="X39" s="4">
        <v>0</v>
      </c>
      <c r="Y39" s="4">
        <v>0</v>
      </c>
      <c r="Z39" s="4">
        <v>0</v>
      </c>
      <c r="AA39" s="3">
        <f t="shared" ref="AA39:AB43" si="13">Q39+S39+U39+W39+Y39</f>
        <v>1013</v>
      </c>
      <c r="AB39" s="3">
        <f t="shared" si="13"/>
        <v>0</v>
      </c>
      <c r="AC39" s="4">
        <f>AA39+AB39</f>
        <v>1013</v>
      </c>
      <c r="AE39" s="6" t="s">
        <v>12</v>
      </c>
      <c r="AF39" s="4">
        <f t="shared" ref="AF39:AR42" si="14">IFERROR(B39/Q39, "N.A.")</f>
        <v>800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1203.5764966740576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>
        <f t="shared" si="14"/>
        <v>1159.3543928923989</v>
      </c>
      <c r="AQ39" s="4" t="str">
        <f t="shared" si="14"/>
        <v>N.A.</v>
      </c>
      <c r="AR39" s="4">
        <f t="shared" si="14"/>
        <v>1159.3543928923989</v>
      </c>
    </row>
    <row r="40" spans="1:44" ht="15.75" customHeight="1" thickBot="1" x14ac:dyDescent="0.3">
      <c r="A40" s="6" t="s">
        <v>13</v>
      </c>
      <c r="B40" s="4">
        <v>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>
        <v>94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94</v>
      </c>
      <c r="AB40" s="3">
        <f t="shared" si="13"/>
        <v>0</v>
      </c>
      <c r="AC40" s="4">
        <f>AA40+AB40</f>
        <v>94</v>
      </c>
      <c r="AE40" s="6" t="s">
        <v>13</v>
      </c>
      <c r="AF40" s="4">
        <f t="shared" si="14"/>
        <v>0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0</v>
      </c>
      <c r="AQ40" s="4" t="str">
        <f t="shared" si="14"/>
        <v>N.A.</v>
      </c>
      <c r="AR40" s="4">
        <f t="shared" si="14"/>
        <v>0</v>
      </c>
    </row>
    <row r="41" spans="1:44" ht="15.75" customHeight="1" thickBot="1" x14ac:dyDescent="0.3">
      <c r="A41" s="6" t="s">
        <v>14</v>
      </c>
      <c r="B41" s="4">
        <v>387167.99999999994</v>
      </c>
      <c r="C41" s="4">
        <v>1332000</v>
      </c>
      <c r="D41" s="4"/>
      <c r="E41" s="4"/>
      <c r="F41" s="4"/>
      <c r="G41" s="4"/>
      <c r="H41" s="4"/>
      <c r="I41" s="4">
        <v>1271280.0000000002</v>
      </c>
      <c r="J41" s="4">
        <v>0</v>
      </c>
      <c r="K41" s="4"/>
      <c r="L41" s="3">
        <f t="shared" si="12"/>
        <v>387167.99999999994</v>
      </c>
      <c r="M41" s="3">
        <f t="shared" si="12"/>
        <v>2603280</v>
      </c>
      <c r="N41" s="4">
        <f>L41+M41</f>
        <v>2990448</v>
      </c>
      <c r="P41" s="6" t="s">
        <v>14</v>
      </c>
      <c r="Q41" s="4">
        <v>333</v>
      </c>
      <c r="R41" s="4">
        <v>442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504</v>
      </c>
      <c r="Y41" s="4">
        <v>109</v>
      </c>
      <c r="Z41" s="4">
        <v>0</v>
      </c>
      <c r="AA41" s="3">
        <f t="shared" si="13"/>
        <v>442</v>
      </c>
      <c r="AB41" s="3">
        <f t="shared" si="13"/>
        <v>946</v>
      </c>
      <c r="AC41" s="4">
        <f>AA41+AB41</f>
        <v>1388</v>
      </c>
      <c r="AE41" s="6" t="s">
        <v>14</v>
      </c>
      <c r="AF41" s="4">
        <f t="shared" si="14"/>
        <v>1162.6666666666665</v>
      </c>
      <c r="AG41" s="4">
        <f t="shared" si="14"/>
        <v>3013.5746606334842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>
        <f t="shared" si="14"/>
        <v>2522.3809523809527</v>
      </c>
      <c r="AN41" s="4">
        <f t="shared" si="14"/>
        <v>0</v>
      </c>
      <c r="AO41" s="4" t="str">
        <f t="shared" si="14"/>
        <v>N.A.</v>
      </c>
      <c r="AP41" s="4">
        <f t="shared" si="14"/>
        <v>875.94570135746596</v>
      </c>
      <c r="AQ41" s="4">
        <f t="shared" si="14"/>
        <v>2751.8816067653279</v>
      </c>
      <c r="AR41" s="4">
        <f t="shared" si="14"/>
        <v>2154.5014409221903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558555.00000000012</v>
      </c>
      <c r="I42" s="4"/>
      <c r="J42" s="4">
        <v>0</v>
      </c>
      <c r="K42" s="4"/>
      <c r="L42" s="3">
        <f t="shared" si="12"/>
        <v>558555.00000000012</v>
      </c>
      <c r="M42" s="3">
        <f t="shared" si="12"/>
        <v>0</v>
      </c>
      <c r="N42" s="4">
        <f>L42+M42</f>
        <v>558555.00000000012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621</v>
      </c>
      <c r="X42" s="4">
        <v>0</v>
      </c>
      <c r="Y42" s="4">
        <v>410</v>
      </c>
      <c r="Z42" s="4">
        <v>0</v>
      </c>
      <c r="AA42" s="3">
        <f t="shared" si="13"/>
        <v>1031</v>
      </c>
      <c r="AB42" s="3">
        <f t="shared" si="13"/>
        <v>0</v>
      </c>
      <c r="AC42" s="4">
        <f>AA42+AB42</f>
        <v>1031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>
        <f t="shared" si="14"/>
        <v>899.44444444444468</v>
      </c>
      <c r="AM42" s="4" t="str">
        <f t="shared" si="14"/>
        <v>N.A.</v>
      </c>
      <c r="AN42" s="4">
        <f t="shared" si="14"/>
        <v>0</v>
      </c>
      <c r="AO42" s="4" t="str">
        <f t="shared" si="14"/>
        <v>N.A.</v>
      </c>
      <c r="AP42" s="4">
        <f t="shared" si="14"/>
        <v>541.76042677012617</v>
      </c>
      <c r="AQ42" s="4" t="str">
        <f t="shared" si="14"/>
        <v>N.A.</v>
      </c>
      <c r="AR42" s="4">
        <f t="shared" si="14"/>
        <v>541.76042677012617</v>
      </c>
    </row>
    <row r="43" spans="1:44" ht="15.75" customHeight="1" thickBot="1" x14ac:dyDescent="0.3">
      <c r="A43" s="7" t="s">
        <v>16</v>
      </c>
      <c r="B43" s="4">
        <v>475967.99999999994</v>
      </c>
      <c r="C43" s="4">
        <v>1332000</v>
      </c>
      <c r="D43" s="4"/>
      <c r="E43" s="4"/>
      <c r="F43" s="4"/>
      <c r="G43" s="4"/>
      <c r="H43" s="4">
        <v>1644180.9999999998</v>
      </c>
      <c r="I43" s="4">
        <v>1271280.0000000002</v>
      </c>
      <c r="J43" s="4">
        <v>0</v>
      </c>
      <c r="K43" s="4"/>
      <c r="L43" s="3">
        <f t="shared" si="12"/>
        <v>2120148.9999999995</v>
      </c>
      <c r="M43" s="3">
        <f t="shared" si="12"/>
        <v>2603280</v>
      </c>
      <c r="N43" s="4"/>
      <c r="P43" s="7" t="s">
        <v>16</v>
      </c>
      <c r="Q43" s="4">
        <f t="shared" ref="Q43:Z43" si="15">SUM(Q39:Q42)</f>
        <v>538</v>
      </c>
      <c r="R43" s="4">
        <f t="shared" si="15"/>
        <v>442</v>
      </c>
      <c r="S43" s="4">
        <f t="shared" si="15"/>
        <v>0</v>
      </c>
      <c r="T43" s="4">
        <f t="shared" si="15"/>
        <v>0</v>
      </c>
      <c r="U43" s="4">
        <f t="shared" si="15"/>
        <v>0</v>
      </c>
      <c r="V43" s="4">
        <f t="shared" si="15"/>
        <v>0</v>
      </c>
      <c r="W43" s="4">
        <f t="shared" si="15"/>
        <v>1523</v>
      </c>
      <c r="X43" s="4">
        <f t="shared" si="15"/>
        <v>504</v>
      </c>
      <c r="Y43" s="4">
        <f t="shared" si="15"/>
        <v>519</v>
      </c>
      <c r="Z43" s="4">
        <f t="shared" si="15"/>
        <v>0</v>
      </c>
      <c r="AA43" s="3">
        <f t="shared" si="13"/>
        <v>2580</v>
      </c>
      <c r="AB43" s="3">
        <f t="shared" si="13"/>
        <v>946</v>
      </c>
      <c r="AC43" s="4"/>
      <c r="AE43" s="7" t="s">
        <v>16</v>
      </c>
      <c r="AF43" s="4">
        <f t="shared" ref="AF43:AQ43" si="16">IFERROR(B43/Q43, "N.A.")</f>
        <v>884.69888475836422</v>
      </c>
      <c r="AG43" s="4">
        <f t="shared" si="16"/>
        <v>3013.5746606334842</v>
      </c>
      <c r="AH43" s="4" t="str">
        <f t="shared" si="16"/>
        <v>N.A.</v>
      </c>
      <c r="AI43" s="4" t="str">
        <f t="shared" si="16"/>
        <v>N.A.</v>
      </c>
      <c r="AJ43" s="4" t="str">
        <f t="shared" si="16"/>
        <v>N.A.</v>
      </c>
      <c r="AK43" s="4" t="str">
        <f t="shared" si="16"/>
        <v>N.A.</v>
      </c>
      <c r="AL43" s="4">
        <f t="shared" si="16"/>
        <v>1079.5673013788573</v>
      </c>
      <c r="AM43" s="4">
        <f t="shared" si="16"/>
        <v>2522.3809523809527</v>
      </c>
      <c r="AN43" s="4">
        <f t="shared" si="16"/>
        <v>0</v>
      </c>
      <c r="AO43" s="4" t="str">
        <f t="shared" si="16"/>
        <v>N.A.</v>
      </c>
      <c r="AP43" s="4">
        <f t="shared" si="16"/>
        <v>821.76317829457344</v>
      </c>
      <c r="AQ43" s="4">
        <f t="shared" si="16"/>
        <v>2751.8816067653279</v>
      </c>
      <c r="AR43" s="4"/>
    </row>
    <row r="44" spans="1:44" ht="15.75" thickBot="1" x14ac:dyDescent="0.3">
      <c r="A44" s="8" t="s">
        <v>0</v>
      </c>
      <c r="B44" s="39">
        <f>B43+C43</f>
        <v>1807968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2915461</v>
      </c>
      <c r="I44" s="40"/>
      <c r="J44" s="39">
        <f>J43+K43</f>
        <v>0</v>
      </c>
      <c r="K44" s="40"/>
      <c r="L44" s="5"/>
      <c r="M44" s="2"/>
      <c r="N44" s="1">
        <f>B44+D44+F44+H44+J44</f>
        <v>4723429</v>
      </c>
      <c r="P44" s="8" t="s">
        <v>0</v>
      </c>
      <c r="Q44" s="39">
        <f>Q43+R43</f>
        <v>980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2027</v>
      </c>
      <c r="X44" s="40"/>
      <c r="Y44" s="39">
        <f>Y43+Z43</f>
        <v>519</v>
      </c>
      <c r="Z44" s="40"/>
      <c r="AA44" s="5"/>
      <c r="AB44" s="2"/>
      <c r="AC44" s="1">
        <f>Q44+S44+U44+W44+Y44</f>
        <v>3526</v>
      </c>
      <c r="AE44" s="8" t="s">
        <v>0</v>
      </c>
      <c r="AF44" s="41">
        <f>IFERROR(B44/Q44,"N.A.")</f>
        <v>1844.8653061224491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>
        <f>IFERROR(H44/W44,"N.A.")</f>
        <v>1438.3132708436112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1339.5998298355078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26483550</v>
      </c>
      <c r="C15" s="4"/>
      <c r="D15" s="4">
        <v>3244900</v>
      </c>
      <c r="E15" s="4"/>
      <c r="F15" s="4">
        <v>8277500</v>
      </c>
      <c r="G15" s="4"/>
      <c r="H15" s="4">
        <v>15788349.999999998</v>
      </c>
      <c r="I15" s="4"/>
      <c r="J15" s="4">
        <v>0</v>
      </c>
      <c r="K15" s="4"/>
      <c r="L15" s="3">
        <f t="shared" ref="L15:M18" si="0">B15+D15+F15+H15+J15</f>
        <v>53794300</v>
      </c>
      <c r="M15" s="3">
        <f t="shared" si="0"/>
        <v>0</v>
      </c>
      <c r="N15" s="4">
        <f>L15+M15</f>
        <v>53794300</v>
      </c>
      <c r="P15" s="6" t="s">
        <v>12</v>
      </c>
      <c r="Q15" s="4">
        <v>4967</v>
      </c>
      <c r="R15" s="4">
        <v>0</v>
      </c>
      <c r="S15" s="4">
        <v>298</v>
      </c>
      <c r="T15" s="4">
        <v>0</v>
      </c>
      <c r="U15" s="4">
        <v>604</v>
      </c>
      <c r="V15" s="4">
        <v>0</v>
      </c>
      <c r="W15" s="4">
        <v>1808</v>
      </c>
      <c r="X15" s="4">
        <v>0</v>
      </c>
      <c r="Y15" s="4">
        <v>255</v>
      </c>
      <c r="Z15" s="4">
        <v>0</v>
      </c>
      <c r="AA15" s="3">
        <f t="shared" ref="AA15:AB19" si="1">Q15+S15+U15+W15+Y15</f>
        <v>7932</v>
      </c>
      <c r="AB15" s="3">
        <f t="shared" si="1"/>
        <v>0</v>
      </c>
      <c r="AC15" s="4">
        <f>AA15+AB15</f>
        <v>7932</v>
      </c>
      <c r="AE15" s="6" t="s">
        <v>12</v>
      </c>
      <c r="AF15" s="4">
        <f t="shared" ref="AF15:AR18" si="2">IFERROR(B15/Q15, "N.A.")</f>
        <v>5331.9005435876788</v>
      </c>
      <c r="AG15" s="4" t="str">
        <f t="shared" si="2"/>
        <v>N.A.</v>
      </c>
      <c r="AH15" s="4">
        <f t="shared" si="2"/>
        <v>10888.926174496644</v>
      </c>
      <c r="AI15" s="4" t="str">
        <f t="shared" si="2"/>
        <v>N.A.</v>
      </c>
      <c r="AJ15" s="4">
        <f t="shared" si="2"/>
        <v>13704.470198675497</v>
      </c>
      <c r="AK15" s="4" t="str">
        <f t="shared" si="2"/>
        <v>N.A.</v>
      </c>
      <c r="AL15" s="4">
        <f t="shared" si="2"/>
        <v>8732.4944690265474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6781.9339384770547</v>
      </c>
      <c r="AQ15" s="4" t="str">
        <f t="shared" si="2"/>
        <v>N.A.</v>
      </c>
      <c r="AR15" s="4">
        <f t="shared" si="2"/>
        <v>6781.9339384770547</v>
      </c>
    </row>
    <row r="16" spans="1:44" ht="15.75" customHeight="1" thickBot="1" x14ac:dyDescent="0.3">
      <c r="A16" s="6" t="s">
        <v>13</v>
      </c>
      <c r="B16" s="4">
        <v>1444800.0000000002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1444800.0000000002</v>
      </c>
      <c r="M16" s="3">
        <f t="shared" si="0"/>
        <v>0</v>
      </c>
      <c r="N16" s="4">
        <f>L16+M16</f>
        <v>1444800.0000000002</v>
      </c>
      <c r="P16" s="6" t="s">
        <v>13</v>
      </c>
      <c r="Q16" s="4">
        <v>331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331</v>
      </c>
      <c r="AB16" s="3">
        <f t="shared" si="1"/>
        <v>0</v>
      </c>
      <c r="AC16" s="4">
        <f>AA16+AB16</f>
        <v>331</v>
      </c>
      <c r="AE16" s="6" t="s">
        <v>13</v>
      </c>
      <c r="AF16" s="4">
        <f t="shared" si="2"/>
        <v>4364.9546827794566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4364.9546827794566</v>
      </c>
      <c r="AQ16" s="4" t="str">
        <f t="shared" si="2"/>
        <v>N.A.</v>
      </c>
      <c r="AR16" s="4">
        <f t="shared" si="2"/>
        <v>4364.9546827794566</v>
      </c>
    </row>
    <row r="17" spans="1:44" ht="15.75" customHeight="1" thickBot="1" x14ac:dyDescent="0.3">
      <c r="A17" s="6" t="s">
        <v>14</v>
      </c>
      <c r="B17" s="4">
        <v>35705050.000000007</v>
      </c>
      <c r="C17" s="4">
        <v>100854730.00000001</v>
      </c>
      <c r="D17" s="4">
        <v>1926400.0000000002</v>
      </c>
      <c r="E17" s="4"/>
      <c r="F17" s="4"/>
      <c r="G17" s="4">
        <v>8939500</v>
      </c>
      <c r="H17" s="4"/>
      <c r="I17" s="4">
        <v>4981380</v>
      </c>
      <c r="J17" s="4">
        <v>0</v>
      </c>
      <c r="K17" s="4"/>
      <c r="L17" s="3">
        <f t="shared" si="0"/>
        <v>37631450.000000007</v>
      </c>
      <c r="M17" s="3">
        <f t="shared" si="0"/>
        <v>114775610.00000001</v>
      </c>
      <c r="N17" s="4">
        <f>L17+M17</f>
        <v>152407060.00000003</v>
      </c>
      <c r="P17" s="6" t="s">
        <v>14</v>
      </c>
      <c r="Q17" s="4">
        <v>6213</v>
      </c>
      <c r="R17" s="4">
        <v>14340</v>
      </c>
      <c r="S17" s="4">
        <v>202</v>
      </c>
      <c r="T17" s="4">
        <v>0</v>
      </c>
      <c r="U17" s="4">
        <v>0</v>
      </c>
      <c r="V17" s="4">
        <v>757</v>
      </c>
      <c r="W17" s="4">
        <v>0</v>
      </c>
      <c r="X17" s="4">
        <v>534</v>
      </c>
      <c r="Y17" s="4">
        <v>486</v>
      </c>
      <c r="Z17" s="4">
        <v>0</v>
      </c>
      <c r="AA17" s="3">
        <f t="shared" si="1"/>
        <v>6901</v>
      </c>
      <c r="AB17" s="3">
        <f t="shared" si="1"/>
        <v>15631</v>
      </c>
      <c r="AC17" s="4">
        <f>AA17+AB17</f>
        <v>22532</v>
      </c>
      <c r="AE17" s="6" t="s">
        <v>14</v>
      </c>
      <c r="AF17" s="4">
        <f t="shared" si="2"/>
        <v>5746.8292290358941</v>
      </c>
      <c r="AG17" s="4">
        <f t="shared" si="2"/>
        <v>7033.105299860531</v>
      </c>
      <c r="AH17" s="4">
        <f t="shared" si="2"/>
        <v>9536.6336633663377</v>
      </c>
      <c r="AI17" s="4" t="str">
        <f t="shared" si="2"/>
        <v>N.A.</v>
      </c>
      <c r="AJ17" s="4" t="str">
        <f t="shared" si="2"/>
        <v>N.A.</v>
      </c>
      <c r="AK17" s="4">
        <f t="shared" si="2"/>
        <v>11809.114927344783</v>
      </c>
      <c r="AL17" s="4" t="str">
        <f t="shared" si="2"/>
        <v>N.A.</v>
      </c>
      <c r="AM17" s="4">
        <f t="shared" si="2"/>
        <v>9328.4269662921342</v>
      </c>
      <c r="AN17" s="4">
        <f t="shared" si="2"/>
        <v>0</v>
      </c>
      <c r="AO17" s="4" t="str">
        <f t="shared" si="2"/>
        <v>N.A.</v>
      </c>
      <c r="AP17" s="4">
        <f t="shared" si="2"/>
        <v>5453.043037240981</v>
      </c>
      <c r="AQ17" s="4">
        <f t="shared" si="2"/>
        <v>7342.819397351418</v>
      </c>
      <c r="AR17" s="4">
        <f t="shared" si="2"/>
        <v>6764.0271613704963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63633400.000000007</v>
      </c>
      <c r="C19" s="4">
        <f t="shared" si="3"/>
        <v>100854730.00000001</v>
      </c>
      <c r="D19" s="4">
        <f t="shared" si="3"/>
        <v>5171300</v>
      </c>
      <c r="E19" s="4">
        <f t="shared" si="3"/>
        <v>0</v>
      </c>
      <c r="F19" s="4">
        <f t="shared" si="3"/>
        <v>8277500</v>
      </c>
      <c r="G19" s="4">
        <f t="shared" si="3"/>
        <v>8939500</v>
      </c>
      <c r="H19" s="4">
        <f t="shared" si="3"/>
        <v>15788349.999999998</v>
      </c>
      <c r="I19" s="4">
        <f t="shared" si="3"/>
        <v>4981380</v>
      </c>
      <c r="J19" s="4">
        <f t="shared" si="3"/>
        <v>0</v>
      </c>
      <c r="K19" s="4">
        <f t="shared" si="3"/>
        <v>0</v>
      </c>
      <c r="L19" s="3">
        <f t="shared" si="3"/>
        <v>92870550</v>
      </c>
      <c r="M19" s="3">
        <f t="shared" si="3"/>
        <v>114775610.00000001</v>
      </c>
      <c r="N19" s="4"/>
      <c r="P19" s="7" t="s">
        <v>16</v>
      </c>
      <c r="Q19" s="4">
        <f t="shared" ref="Q19:Z19" si="4">SUM(Q15:Q18)</f>
        <v>11511</v>
      </c>
      <c r="R19" s="4">
        <f t="shared" si="4"/>
        <v>14340</v>
      </c>
      <c r="S19" s="4">
        <f t="shared" si="4"/>
        <v>500</v>
      </c>
      <c r="T19" s="4">
        <f t="shared" si="4"/>
        <v>0</v>
      </c>
      <c r="U19" s="4">
        <f t="shared" si="4"/>
        <v>604</v>
      </c>
      <c r="V19" s="4">
        <f t="shared" si="4"/>
        <v>757</v>
      </c>
      <c r="W19" s="4">
        <f t="shared" si="4"/>
        <v>1808</v>
      </c>
      <c r="X19" s="4">
        <f t="shared" si="4"/>
        <v>534</v>
      </c>
      <c r="Y19" s="4">
        <f t="shared" si="4"/>
        <v>741</v>
      </c>
      <c r="Z19" s="4">
        <f t="shared" si="4"/>
        <v>0</v>
      </c>
      <c r="AA19" s="3">
        <f t="shared" si="1"/>
        <v>15164</v>
      </c>
      <c r="AB19" s="3">
        <f t="shared" si="1"/>
        <v>15631</v>
      </c>
      <c r="AC19" s="4"/>
      <c r="AE19" s="7" t="s">
        <v>16</v>
      </c>
      <c r="AF19" s="4">
        <f t="shared" ref="AF19:AQ19" si="5">IFERROR(B19/Q19, "N.A.")</f>
        <v>5528.0514290678484</v>
      </c>
      <c r="AG19" s="4">
        <f t="shared" si="5"/>
        <v>7033.105299860531</v>
      </c>
      <c r="AH19" s="4">
        <f t="shared" si="5"/>
        <v>10342.6</v>
      </c>
      <c r="AI19" s="4" t="str">
        <f t="shared" si="5"/>
        <v>N.A.</v>
      </c>
      <c r="AJ19" s="4">
        <f t="shared" si="5"/>
        <v>13704.470198675497</v>
      </c>
      <c r="AK19" s="4">
        <f t="shared" si="5"/>
        <v>11809.114927344783</v>
      </c>
      <c r="AL19" s="4">
        <f t="shared" si="5"/>
        <v>8732.4944690265474</v>
      </c>
      <c r="AM19" s="4">
        <f t="shared" si="5"/>
        <v>9328.4269662921342</v>
      </c>
      <c r="AN19" s="4">
        <f t="shared" si="5"/>
        <v>0</v>
      </c>
      <c r="AO19" s="4" t="str">
        <f t="shared" si="5"/>
        <v>N.A.</v>
      </c>
      <c r="AP19" s="4">
        <f t="shared" si="5"/>
        <v>6124.4097863360594</v>
      </c>
      <c r="AQ19" s="4">
        <f t="shared" si="5"/>
        <v>7342.819397351418</v>
      </c>
      <c r="AR19" s="4"/>
    </row>
    <row r="20" spans="1:44" ht="15.75" thickBot="1" x14ac:dyDescent="0.3">
      <c r="A20" s="8" t="s">
        <v>0</v>
      </c>
      <c r="B20" s="39">
        <f>B19+C19</f>
        <v>164488130.00000003</v>
      </c>
      <c r="C20" s="40"/>
      <c r="D20" s="39">
        <f>D19+E19</f>
        <v>5171300</v>
      </c>
      <c r="E20" s="40"/>
      <c r="F20" s="39">
        <f>F19+G19</f>
        <v>17217000</v>
      </c>
      <c r="G20" s="40"/>
      <c r="H20" s="39">
        <f>H19+I19</f>
        <v>20769730</v>
      </c>
      <c r="I20" s="40"/>
      <c r="J20" s="39">
        <f>J19+K19</f>
        <v>0</v>
      </c>
      <c r="K20" s="40"/>
      <c r="L20" s="5"/>
      <c r="M20" s="2"/>
      <c r="N20" s="1">
        <f>B20+D20+F20+H20+J20</f>
        <v>207646160.00000003</v>
      </c>
      <c r="P20" s="8" t="s">
        <v>0</v>
      </c>
      <c r="Q20" s="39">
        <f>Q19+R19</f>
        <v>25851</v>
      </c>
      <c r="R20" s="40"/>
      <c r="S20" s="39">
        <f>S19+T19</f>
        <v>500</v>
      </c>
      <c r="T20" s="40"/>
      <c r="U20" s="39">
        <f>U19+V19</f>
        <v>1361</v>
      </c>
      <c r="V20" s="40"/>
      <c r="W20" s="39">
        <f>W19+X19</f>
        <v>2342</v>
      </c>
      <c r="X20" s="40"/>
      <c r="Y20" s="39">
        <f>Y19+Z19</f>
        <v>741</v>
      </c>
      <c r="Z20" s="40"/>
      <c r="AA20" s="5"/>
      <c r="AB20" s="2"/>
      <c r="AC20" s="1">
        <f>Q20+S20+U20+W20+Y20</f>
        <v>30795</v>
      </c>
      <c r="AE20" s="8" t="s">
        <v>0</v>
      </c>
      <c r="AF20" s="41">
        <f>IFERROR(B20/Q20,"N.A.")</f>
        <v>6362.9310278132389</v>
      </c>
      <c r="AG20" s="42"/>
      <c r="AH20" s="41">
        <f>IFERROR(D20/S20,"N.A.")</f>
        <v>10342.6</v>
      </c>
      <c r="AI20" s="42"/>
      <c r="AJ20" s="41">
        <f>IFERROR(F20/U20,"N.A.")</f>
        <v>12650.25716385011</v>
      </c>
      <c r="AK20" s="42"/>
      <c r="AL20" s="41">
        <f>IFERROR(H20/W20,"N.A.")</f>
        <v>8868.3731853116988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6742.8530605617807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22349500</v>
      </c>
      <c r="C27" s="4"/>
      <c r="D27" s="4">
        <v>3244900</v>
      </c>
      <c r="E27" s="4"/>
      <c r="F27" s="4">
        <v>8277500</v>
      </c>
      <c r="G27" s="4"/>
      <c r="H27" s="4">
        <v>14443915</v>
      </c>
      <c r="I27" s="4"/>
      <c r="J27" s="4"/>
      <c r="K27" s="4"/>
      <c r="L27" s="3">
        <f t="shared" ref="L27:M31" si="6">B27+D27+F27+H27+J27</f>
        <v>48315815</v>
      </c>
      <c r="M27" s="3">
        <f t="shared" si="6"/>
        <v>0</v>
      </c>
      <c r="N27" s="4">
        <f>L27+M27</f>
        <v>48315815</v>
      </c>
      <c r="P27" s="6" t="s">
        <v>12</v>
      </c>
      <c r="Q27" s="4">
        <v>3784</v>
      </c>
      <c r="R27" s="4">
        <v>0</v>
      </c>
      <c r="S27" s="4">
        <v>298</v>
      </c>
      <c r="T27" s="4">
        <v>0</v>
      </c>
      <c r="U27" s="4">
        <v>604</v>
      </c>
      <c r="V27" s="4">
        <v>0</v>
      </c>
      <c r="W27" s="4">
        <v>1050</v>
      </c>
      <c r="X27" s="4">
        <v>0</v>
      </c>
      <c r="Y27" s="4">
        <v>0</v>
      </c>
      <c r="Z27" s="4">
        <v>0</v>
      </c>
      <c r="AA27" s="3">
        <f t="shared" ref="AA27:AB31" si="7">Q27+S27+U27+W27+Y27</f>
        <v>5736</v>
      </c>
      <c r="AB27" s="3">
        <f t="shared" si="7"/>
        <v>0</v>
      </c>
      <c r="AC27" s="4">
        <f>AA27+AB27</f>
        <v>5736</v>
      </c>
      <c r="AE27" s="6" t="s">
        <v>12</v>
      </c>
      <c r="AF27" s="4">
        <f t="shared" ref="AF27:AR30" si="8">IFERROR(B27/Q27, "N.A.")</f>
        <v>5906.3160676532771</v>
      </c>
      <c r="AG27" s="4" t="str">
        <f t="shared" si="8"/>
        <v>N.A.</v>
      </c>
      <c r="AH27" s="4">
        <f t="shared" si="8"/>
        <v>10888.926174496644</v>
      </c>
      <c r="AI27" s="4" t="str">
        <f t="shared" si="8"/>
        <v>N.A.</v>
      </c>
      <c r="AJ27" s="4">
        <f t="shared" si="8"/>
        <v>13704.470198675497</v>
      </c>
      <c r="AK27" s="4" t="str">
        <f t="shared" si="8"/>
        <v>N.A.</v>
      </c>
      <c r="AL27" s="4">
        <f t="shared" si="8"/>
        <v>13756.109523809524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8423.2592398884244</v>
      </c>
      <c r="AQ27" s="4" t="str">
        <f t="shared" si="8"/>
        <v>N.A.</v>
      </c>
      <c r="AR27" s="4">
        <f t="shared" si="8"/>
        <v>8423.2592398884244</v>
      </c>
    </row>
    <row r="28" spans="1:44" ht="15.75" customHeight="1" thickBot="1" x14ac:dyDescent="0.3">
      <c r="A28" s="6" t="s">
        <v>13</v>
      </c>
      <c r="B28" s="4">
        <v>619200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619200</v>
      </c>
      <c r="M28" s="3">
        <f t="shared" si="6"/>
        <v>0</v>
      </c>
      <c r="N28" s="4">
        <f>L28+M28</f>
        <v>619200</v>
      </c>
      <c r="P28" s="6" t="s">
        <v>13</v>
      </c>
      <c r="Q28" s="4">
        <v>96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96</v>
      </c>
      <c r="AB28" s="3">
        <f t="shared" si="7"/>
        <v>0</v>
      </c>
      <c r="AC28" s="4">
        <f>AA28+AB28</f>
        <v>96</v>
      </c>
      <c r="AE28" s="6" t="s">
        <v>13</v>
      </c>
      <c r="AF28" s="4">
        <f t="shared" si="8"/>
        <v>6450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>
        <f t="shared" si="8"/>
        <v>6450</v>
      </c>
      <c r="AQ28" s="4" t="str">
        <f t="shared" si="8"/>
        <v>N.A.</v>
      </c>
      <c r="AR28" s="4">
        <f t="shared" si="8"/>
        <v>6450</v>
      </c>
    </row>
    <row r="29" spans="1:44" ht="15.75" customHeight="1" thickBot="1" x14ac:dyDescent="0.3">
      <c r="A29" s="6" t="s">
        <v>14</v>
      </c>
      <c r="B29" s="4">
        <v>21104349.999999996</v>
      </c>
      <c r="C29" s="4">
        <v>72068430</v>
      </c>
      <c r="D29" s="4">
        <v>1926400.0000000002</v>
      </c>
      <c r="E29" s="4"/>
      <c r="F29" s="4"/>
      <c r="G29" s="4">
        <v>8059499.9999999991</v>
      </c>
      <c r="H29" s="4"/>
      <c r="I29" s="4">
        <v>3081380</v>
      </c>
      <c r="J29" s="4">
        <v>0</v>
      </c>
      <c r="K29" s="4"/>
      <c r="L29" s="3">
        <f t="shared" si="6"/>
        <v>23030749.999999996</v>
      </c>
      <c r="M29" s="3">
        <f t="shared" si="6"/>
        <v>83209310</v>
      </c>
      <c r="N29" s="4">
        <f>L29+M29</f>
        <v>106240060</v>
      </c>
      <c r="P29" s="6" t="s">
        <v>14</v>
      </c>
      <c r="Q29" s="4">
        <v>3872</v>
      </c>
      <c r="R29" s="4">
        <v>9398</v>
      </c>
      <c r="S29" s="4">
        <v>202</v>
      </c>
      <c r="T29" s="4">
        <v>0</v>
      </c>
      <c r="U29" s="4">
        <v>0</v>
      </c>
      <c r="V29" s="4">
        <v>647</v>
      </c>
      <c r="W29" s="4">
        <v>0</v>
      </c>
      <c r="X29" s="4">
        <v>344</v>
      </c>
      <c r="Y29" s="4">
        <v>147</v>
      </c>
      <c r="Z29" s="4">
        <v>0</v>
      </c>
      <c r="AA29" s="3">
        <f t="shared" si="7"/>
        <v>4221</v>
      </c>
      <c r="AB29" s="3">
        <f t="shared" si="7"/>
        <v>10389</v>
      </c>
      <c r="AC29" s="4">
        <f>AA29+AB29</f>
        <v>14610</v>
      </c>
      <c r="AE29" s="6" t="s">
        <v>14</v>
      </c>
      <c r="AF29" s="4">
        <f t="shared" si="8"/>
        <v>5450.5036157024788</v>
      </c>
      <c r="AG29" s="4">
        <f t="shared" si="8"/>
        <v>7668.4858480527773</v>
      </c>
      <c r="AH29" s="4">
        <f t="shared" si="8"/>
        <v>9536.6336633663377</v>
      </c>
      <c r="AI29" s="4" t="str">
        <f t="shared" si="8"/>
        <v>N.A.</v>
      </c>
      <c r="AJ29" s="4" t="str">
        <f t="shared" si="8"/>
        <v>N.A.</v>
      </c>
      <c r="AK29" s="4">
        <f t="shared" si="8"/>
        <v>12456.723338485315</v>
      </c>
      <c r="AL29" s="4" t="str">
        <f t="shared" si="8"/>
        <v>N.A.</v>
      </c>
      <c r="AM29" s="4">
        <f t="shared" si="8"/>
        <v>8957.5</v>
      </c>
      <c r="AN29" s="4">
        <f t="shared" si="8"/>
        <v>0</v>
      </c>
      <c r="AO29" s="4" t="str">
        <f t="shared" si="8"/>
        <v>N.A.</v>
      </c>
      <c r="AP29" s="4">
        <f t="shared" si="8"/>
        <v>5456.2307510068695</v>
      </c>
      <c r="AQ29" s="4">
        <f t="shared" si="8"/>
        <v>8009.3666377899699</v>
      </c>
      <c r="AR29" s="4">
        <f t="shared" si="8"/>
        <v>7271.735797399042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44073050</v>
      </c>
      <c r="C31" s="4">
        <f t="shared" si="9"/>
        <v>72068430</v>
      </c>
      <c r="D31" s="4">
        <f t="shared" si="9"/>
        <v>5171300</v>
      </c>
      <c r="E31" s="4">
        <f t="shared" si="9"/>
        <v>0</v>
      </c>
      <c r="F31" s="4">
        <f t="shared" si="9"/>
        <v>8277500</v>
      </c>
      <c r="G31" s="4">
        <f t="shared" si="9"/>
        <v>8059499.9999999991</v>
      </c>
      <c r="H31" s="4">
        <f t="shared" si="9"/>
        <v>14443915</v>
      </c>
      <c r="I31" s="4">
        <f t="shared" si="9"/>
        <v>3081380</v>
      </c>
      <c r="J31" s="4">
        <f t="shared" si="9"/>
        <v>0</v>
      </c>
      <c r="K31" s="4">
        <f t="shared" si="9"/>
        <v>0</v>
      </c>
      <c r="L31" s="3">
        <f t="shared" si="6"/>
        <v>71965765</v>
      </c>
      <c r="M31" s="3">
        <f t="shared" si="6"/>
        <v>83209310</v>
      </c>
      <c r="N31" s="4"/>
      <c r="P31" s="7" t="s">
        <v>16</v>
      </c>
      <c r="Q31" s="4">
        <f t="shared" ref="Q31:Z31" si="10">SUM(Q27:Q30)</f>
        <v>7752</v>
      </c>
      <c r="R31" s="4">
        <f t="shared" si="10"/>
        <v>9398</v>
      </c>
      <c r="S31" s="4">
        <f t="shared" si="10"/>
        <v>500</v>
      </c>
      <c r="T31" s="4">
        <f t="shared" si="10"/>
        <v>0</v>
      </c>
      <c r="U31" s="4">
        <f t="shared" si="10"/>
        <v>604</v>
      </c>
      <c r="V31" s="4">
        <f t="shared" si="10"/>
        <v>647</v>
      </c>
      <c r="W31" s="4">
        <f t="shared" si="10"/>
        <v>1050</v>
      </c>
      <c r="X31" s="4">
        <f t="shared" si="10"/>
        <v>344</v>
      </c>
      <c r="Y31" s="4">
        <f t="shared" si="10"/>
        <v>147</v>
      </c>
      <c r="Z31" s="4">
        <f t="shared" si="10"/>
        <v>0</v>
      </c>
      <c r="AA31" s="3">
        <f t="shared" si="7"/>
        <v>10053</v>
      </c>
      <c r="AB31" s="3">
        <f t="shared" si="7"/>
        <v>10389</v>
      </c>
      <c r="AC31" s="4"/>
      <c r="AE31" s="7" t="s">
        <v>16</v>
      </c>
      <c r="AF31" s="4">
        <f t="shared" ref="AF31:AQ31" si="11">IFERROR(B31/Q31, "N.A.")</f>
        <v>5685.3779669762644</v>
      </c>
      <c r="AG31" s="4">
        <f t="shared" si="11"/>
        <v>7668.4858480527773</v>
      </c>
      <c r="AH31" s="4">
        <f t="shared" si="11"/>
        <v>10342.6</v>
      </c>
      <c r="AI31" s="4" t="str">
        <f t="shared" si="11"/>
        <v>N.A.</v>
      </c>
      <c r="AJ31" s="4">
        <f t="shared" si="11"/>
        <v>13704.470198675497</v>
      </c>
      <c r="AK31" s="4">
        <f t="shared" si="11"/>
        <v>12456.723338485315</v>
      </c>
      <c r="AL31" s="4">
        <f t="shared" si="11"/>
        <v>13756.109523809524</v>
      </c>
      <c r="AM31" s="4">
        <f t="shared" si="11"/>
        <v>8957.5</v>
      </c>
      <c r="AN31" s="4">
        <f t="shared" si="11"/>
        <v>0</v>
      </c>
      <c r="AO31" s="4" t="str">
        <f t="shared" si="11"/>
        <v>N.A.</v>
      </c>
      <c r="AP31" s="4">
        <f t="shared" si="11"/>
        <v>7158.6357306276732</v>
      </c>
      <c r="AQ31" s="4">
        <f t="shared" si="11"/>
        <v>8009.3666377899699</v>
      </c>
      <c r="AR31" s="4"/>
    </row>
    <row r="32" spans="1:44" ht="15.75" thickBot="1" x14ac:dyDescent="0.3">
      <c r="A32" s="8" t="s">
        <v>0</v>
      </c>
      <c r="B32" s="39">
        <f>B31+C31</f>
        <v>116141480</v>
      </c>
      <c r="C32" s="40"/>
      <c r="D32" s="39">
        <f>D31+E31</f>
        <v>5171300</v>
      </c>
      <c r="E32" s="40"/>
      <c r="F32" s="39">
        <f>F31+G31</f>
        <v>16337000</v>
      </c>
      <c r="G32" s="40"/>
      <c r="H32" s="39">
        <f>H31+I31</f>
        <v>17525295</v>
      </c>
      <c r="I32" s="40"/>
      <c r="J32" s="39">
        <f>J31+K31</f>
        <v>0</v>
      </c>
      <c r="K32" s="40"/>
      <c r="L32" s="5"/>
      <c r="M32" s="2"/>
      <c r="N32" s="1">
        <f>B32+D32+F32+H32+J32</f>
        <v>155175075</v>
      </c>
      <c r="P32" s="8" t="s">
        <v>0</v>
      </c>
      <c r="Q32" s="39">
        <f>Q31+R31</f>
        <v>17150</v>
      </c>
      <c r="R32" s="40"/>
      <c r="S32" s="39">
        <f>S31+T31</f>
        <v>500</v>
      </c>
      <c r="T32" s="40"/>
      <c r="U32" s="39">
        <f>U31+V31</f>
        <v>1251</v>
      </c>
      <c r="V32" s="40"/>
      <c r="W32" s="39">
        <f>W31+X31</f>
        <v>1394</v>
      </c>
      <c r="X32" s="40"/>
      <c r="Y32" s="39">
        <f>Y31+Z31</f>
        <v>147</v>
      </c>
      <c r="Z32" s="40"/>
      <c r="AA32" s="5"/>
      <c r="AB32" s="2"/>
      <c r="AC32" s="1">
        <f>Q32+S32+U32+W32+Y32</f>
        <v>20442</v>
      </c>
      <c r="AE32" s="8" t="s">
        <v>0</v>
      </c>
      <c r="AF32" s="41">
        <f>IFERROR(B32/Q32,"N.A.")</f>
        <v>6772.0979591836731</v>
      </c>
      <c r="AG32" s="42"/>
      <c r="AH32" s="41">
        <f>IFERROR(D32/S32,"N.A.")</f>
        <v>10342.6</v>
      </c>
      <c r="AI32" s="42"/>
      <c r="AJ32" s="41">
        <f>IFERROR(F32/U32,"N.A.")</f>
        <v>13059.152677857714</v>
      </c>
      <c r="AK32" s="42"/>
      <c r="AL32" s="41">
        <f>IFERROR(H32/W32,"N.A.")</f>
        <v>12571.947632711621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7590.992808922806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4134050</v>
      </c>
      <c r="C39" s="4"/>
      <c r="D39" s="4"/>
      <c r="E39" s="4"/>
      <c r="F39" s="4"/>
      <c r="G39" s="4"/>
      <c r="H39" s="4">
        <v>1344434.9999999998</v>
      </c>
      <c r="I39" s="4"/>
      <c r="J39" s="4">
        <v>0</v>
      </c>
      <c r="K39" s="4"/>
      <c r="L39" s="3">
        <f t="shared" ref="L39:M43" si="12">B39+D39+F39+H39+J39</f>
        <v>5478485</v>
      </c>
      <c r="M39" s="3">
        <f t="shared" si="12"/>
        <v>0</v>
      </c>
      <c r="N39" s="4">
        <f>L39+M39</f>
        <v>5478485</v>
      </c>
      <c r="P39" s="6" t="s">
        <v>12</v>
      </c>
      <c r="Q39" s="4">
        <v>1183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758</v>
      </c>
      <c r="X39" s="4">
        <v>0</v>
      </c>
      <c r="Y39" s="4">
        <v>255</v>
      </c>
      <c r="Z39" s="4">
        <v>0</v>
      </c>
      <c r="AA39" s="3">
        <f t="shared" ref="AA39:AB43" si="13">Q39+S39+U39+W39+Y39</f>
        <v>2196</v>
      </c>
      <c r="AB39" s="3">
        <f t="shared" si="13"/>
        <v>0</v>
      </c>
      <c r="AC39" s="4">
        <f>AA39+AB39</f>
        <v>2196</v>
      </c>
      <c r="AE39" s="6" t="s">
        <v>12</v>
      </c>
      <c r="AF39" s="4">
        <f t="shared" ref="AF39:AR42" si="14">IFERROR(B39/Q39, "N.A.")</f>
        <v>3494.5477599323754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>
        <f t="shared" si="14"/>
        <v>1773.6609498680737</v>
      </c>
      <c r="AM39" s="4" t="str">
        <f t="shared" si="14"/>
        <v>N.A.</v>
      </c>
      <c r="AN39" s="4">
        <f t="shared" si="14"/>
        <v>0</v>
      </c>
      <c r="AO39" s="4" t="str">
        <f t="shared" si="14"/>
        <v>N.A.</v>
      </c>
      <c r="AP39" s="4">
        <f t="shared" si="14"/>
        <v>2494.7563752276865</v>
      </c>
      <c r="AQ39" s="4" t="str">
        <f t="shared" si="14"/>
        <v>N.A.</v>
      </c>
      <c r="AR39" s="4">
        <f t="shared" si="14"/>
        <v>2494.7563752276865</v>
      </c>
    </row>
    <row r="40" spans="1:44" ht="15.75" customHeight="1" thickBot="1" x14ac:dyDescent="0.3">
      <c r="A40" s="6" t="s">
        <v>13</v>
      </c>
      <c r="B40" s="4">
        <v>825600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825600</v>
      </c>
      <c r="M40" s="3">
        <f t="shared" si="12"/>
        <v>0</v>
      </c>
      <c r="N40" s="4">
        <f>L40+M40</f>
        <v>825600</v>
      </c>
      <c r="P40" s="6" t="s">
        <v>13</v>
      </c>
      <c r="Q40" s="4">
        <v>235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3"/>
        <v>235</v>
      </c>
      <c r="AB40" s="3">
        <f t="shared" si="13"/>
        <v>0</v>
      </c>
      <c r="AC40" s="4">
        <f>AA40+AB40</f>
        <v>235</v>
      </c>
      <c r="AE40" s="6" t="s">
        <v>13</v>
      </c>
      <c r="AF40" s="4">
        <f t="shared" si="14"/>
        <v>3513.1914893617022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>
        <f t="shared" si="14"/>
        <v>3513.1914893617022</v>
      </c>
      <c r="AQ40" s="4" t="str">
        <f t="shared" si="14"/>
        <v>N.A.</v>
      </c>
      <c r="AR40" s="4">
        <f t="shared" si="14"/>
        <v>3513.1914893617022</v>
      </c>
    </row>
    <row r="41" spans="1:44" ht="15.75" customHeight="1" thickBot="1" x14ac:dyDescent="0.3">
      <c r="A41" s="6" t="s">
        <v>14</v>
      </c>
      <c r="B41" s="4">
        <v>14600700</v>
      </c>
      <c r="C41" s="4">
        <v>28786299.999999996</v>
      </c>
      <c r="D41" s="4"/>
      <c r="E41" s="4"/>
      <c r="F41" s="4"/>
      <c r="G41" s="4">
        <v>880000</v>
      </c>
      <c r="H41" s="4"/>
      <c r="I41" s="4">
        <v>1900000</v>
      </c>
      <c r="J41" s="4">
        <v>0</v>
      </c>
      <c r="K41" s="4"/>
      <c r="L41" s="3">
        <f t="shared" si="12"/>
        <v>14600700</v>
      </c>
      <c r="M41" s="3">
        <f t="shared" si="12"/>
        <v>31566299.999999996</v>
      </c>
      <c r="N41" s="4">
        <f>L41+M41</f>
        <v>46167000</v>
      </c>
      <c r="P41" s="6" t="s">
        <v>14</v>
      </c>
      <c r="Q41" s="4">
        <v>2341</v>
      </c>
      <c r="R41" s="4">
        <v>4942</v>
      </c>
      <c r="S41" s="4">
        <v>0</v>
      </c>
      <c r="T41" s="4">
        <v>0</v>
      </c>
      <c r="U41" s="4">
        <v>0</v>
      </c>
      <c r="V41" s="4">
        <v>110</v>
      </c>
      <c r="W41" s="4">
        <v>0</v>
      </c>
      <c r="X41" s="4">
        <v>190</v>
      </c>
      <c r="Y41" s="4">
        <v>339</v>
      </c>
      <c r="Z41" s="4">
        <v>0</v>
      </c>
      <c r="AA41" s="3">
        <f t="shared" si="13"/>
        <v>2680</v>
      </c>
      <c r="AB41" s="3">
        <f t="shared" si="13"/>
        <v>5242</v>
      </c>
      <c r="AC41" s="4">
        <f>AA41+AB41</f>
        <v>7922</v>
      </c>
      <c r="AE41" s="6" t="s">
        <v>14</v>
      </c>
      <c r="AF41" s="4">
        <f t="shared" si="14"/>
        <v>6236.9500213583942</v>
      </c>
      <c r="AG41" s="4">
        <f t="shared" si="14"/>
        <v>5824.8280048563329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>
        <f t="shared" si="14"/>
        <v>8000</v>
      </c>
      <c r="AL41" s="4" t="str">
        <f t="shared" si="14"/>
        <v>N.A.</v>
      </c>
      <c r="AM41" s="4">
        <f t="shared" si="14"/>
        <v>10000</v>
      </c>
      <c r="AN41" s="4">
        <f t="shared" si="14"/>
        <v>0</v>
      </c>
      <c r="AO41" s="4" t="str">
        <f t="shared" si="14"/>
        <v>N.A.</v>
      </c>
      <c r="AP41" s="4">
        <f t="shared" si="14"/>
        <v>5448.0223880597014</v>
      </c>
      <c r="AQ41" s="4">
        <f t="shared" si="14"/>
        <v>6021.8046547119411</v>
      </c>
      <c r="AR41" s="4">
        <f t="shared" si="14"/>
        <v>5827.6950265084579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v>19560350.000000004</v>
      </c>
      <c r="C43" s="4">
        <v>28786299.999999996</v>
      </c>
      <c r="D43" s="4"/>
      <c r="E43" s="4"/>
      <c r="F43" s="4"/>
      <c r="G43" s="4">
        <v>880000</v>
      </c>
      <c r="H43" s="4">
        <v>1344434.9999999998</v>
      </c>
      <c r="I43" s="4">
        <v>1900000</v>
      </c>
      <c r="J43" s="4">
        <v>0</v>
      </c>
      <c r="K43" s="4"/>
      <c r="L43" s="3">
        <f t="shared" si="12"/>
        <v>20904785.000000004</v>
      </c>
      <c r="M43" s="3">
        <f t="shared" si="12"/>
        <v>31566299.999999996</v>
      </c>
      <c r="N43" s="4"/>
      <c r="P43" s="7" t="s">
        <v>16</v>
      </c>
      <c r="Q43" s="4">
        <f t="shared" ref="Q43:Z43" si="15">SUM(Q39:Q42)</f>
        <v>3759</v>
      </c>
      <c r="R43" s="4">
        <f t="shared" si="15"/>
        <v>4942</v>
      </c>
      <c r="S43" s="4">
        <f t="shared" si="15"/>
        <v>0</v>
      </c>
      <c r="T43" s="4">
        <f t="shared" si="15"/>
        <v>0</v>
      </c>
      <c r="U43" s="4">
        <f t="shared" si="15"/>
        <v>0</v>
      </c>
      <c r="V43" s="4">
        <f t="shared" si="15"/>
        <v>110</v>
      </c>
      <c r="W43" s="4">
        <f t="shared" si="15"/>
        <v>758</v>
      </c>
      <c r="X43" s="4">
        <f t="shared" si="15"/>
        <v>190</v>
      </c>
      <c r="Y43" s="4">
        <f t="shared" si="15"/>
        <v>594</v>
      </c>
      <c r="Z43" s="4">
        <f t="shared" si="15"/>
        <v>0</v>
      </c>
      <c r="AA43" s="3">
        <f t="shared" si="13"/>
        <v>5111</v>
      </c>
      <c r="AB43" s="3">
        <f t="shared" si="13"/>
        <v>5242</v>
      </c>
      <c r="AC43" s="4"/>
      <c r="AE43" s="7" t="s">
        <v>16</v>
      </c>
      <c r="AF43" s="4">
        <f t="shared" ref="AF43:AQ43" si="16">IFERROR(B43/Q43, "N.A.")</f>
        <v>5203.6046820963029</v>
      </c>
      <c r="AG43" s="4">
        <f t="shared" si="16"/>
        <v>5824.8280048563329</v>
      </c>
      <c r="AH43" s="4" t="str">
        <f t="shared" si="16"/>
        <v>N.A.</v>
      </c>
      <c r="AI43" s="4" t="str">
        <f t="shared" si="16"/>
        <v>N.A.</v>
      </c>
      <c r="AJ43" s="4" t="str">
        <f t="shared" si="16"/>
        <v>N.A.</v>
      </c>
      <c r="AK43" s="4">
        <f t="shared" si="16"/>
        <v>8000</v>
      </c>
      <c r="AL43" s="4">
        <f t="shared" si="16"/>
        <v>1773.6609498680737</v>
      </c>
      <c r="AM43" s="4">
        <f t="shared" si="16"/>
        <v>10000</v>
      </c>
      <c r="AN43" s="4">
        <f t="shared" si="16"/>
        <v>0</v>
      </c>
      <c r="AO43" s="4" t="str">
        <f t="shared" si="16"/>
        <v>N.A.</v>
      </c>
      <c r="AP43" s="4">
        <f t="shared" si="16"/>
        <v>4090.1555468597153</v>
      </c>
      <c r="AQ43" s="4">
        <f t="shared" si="16"/>
        <v>6021.8046547119411</v>
      </c>
      <c r="AR43" s="4"/>
    </row>
    <row r="44" spans="1:44" ht="15.75" thickBot="1" x14ac:dyDescent="0.3">
      <c r="A44" s="8" t="s">
        <v>0</v>
      </c>
      <c r="B44" s="39">
        <f>B43+C43</f>
        <v>48346650</v>
      </c>
      <c r="C44" s="40"/>
      <c r="D44" s="39">
        <f>D43+E43</f>
        <v>0</v>
      </c>
      <c r="E44" s="40"/>
      <c r="F44" s="39">
        <f>F43+G43</f>
        <v>880000</v>
      </c>
      <c r="G44" s="40"/>
      <c r="H44" s="39">
        <f>H43+I43</f>
        <v>3244435</v>
      </c>
      <c r="I44" s="40"/>
      <c r="J44" s="39">
        <f>J43+K43</f>
        <v>0</v>
      </c>
      <c r="K44" s="40"/>
      <c r="L44" s="5"/>
      <c r="M44" s="2"/>
      <c r="N44" s="1">
        <f>B44+D44+F44+H44+J44</f>
        <v>52471085</v>
      </c>
      <c r="P44" s="8" t="s">
        <v>0</v>
      </c>
      <c r="Q44" s="39">
        <f>Q43+R43</f>
        <v>8701</v>
      </c>
      <c r="R44" s="40"/>
      <c r="S44" s="39">
        <f>S43+T43</f>
        <v>0</v>
      </c>
      <c r="T44" s="40"/>
      <c r="U44" s="39">
        <f>U43+V43</f>
        <v>110</v>
      </c>
      <c r="V44" s="40"/>
      <c r="W44" s="39">
        <f>W43+X43</f>
        <v>948</v>
      </c>
      <c r="X44" s="40"/>
      <c r="Y44" s="39">
        <f>Y43+Z43</f>
        <v>594</v>
      </c>
      <c r="Z44" s="40"/>
      <c r="AA44" s="5"/>
      <c r="AB44" s="2"/>
      <c r="AC44" s="1">
        <f>Q44+S44+U44+W44+Y44</f>
        <v>10353</v>
      </c>
      <c r="AE44" s="8" t="s">
        <v>0</v>
      </c>
      <c r="AF44" s="41">
        <f>IFERROR(B44/Q44,"N.A.")</f>
        <v>5556.4475347661191</v>
      </c>
      <c r="AG44" s="42"/>
      <c r="AH44" s="41" t="str">
        <f>IFERROR(D44/S44,"N.A.")</f>
        <v>N.A.</v>
      </c>
      <c r="AI44" s="42"/>
      <c r="AJ44" s="41">
        <f>IFERROR(F44/U44,"N.A.")</f>
        <v>8000</v>
      </c>
      <c r="AK44" s="42"/>
      <c r="AL44" s="41">
        <f>IFERROR(H44/W44,"N.A.")</f>
        <v>3422.3997890295359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5068.2010045397474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bestFit="1" customWidth="1"/>
    <col min="2" max="2" width="22.140625" bestFit="1" customWidth="1"/>
    <col min="3" max="3" width="20.42578125" bestFit="1" customWidth="1"/>
    <col min="4" max="5" width="23.85546875" bestFit="1" customWidth="1"/>
    <col min="6" max="7" width="14.42578125" bestFit="1" customWidth="1"/>
    <col min="10" max="10" width="16.42578125" bestFit="1" customWidth="1"/>
    <col min="12" max="12" width="16.85546875" customWidth="1"/>
    <col min="15" max="15" width="16.85546875" customWidth="1"/>
    <col min="16" max="16" width="31.42578125" bestFit="1" customWidth="1"/>
    <col min="17" max="17" width="22.140625" bestFit="1" customWidth="1"/>
    <col min="18" max="18" width="20.42578125" bestFit="1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42578125" bestFit="1" customWidth="1"/>
    <col min="32" max="32" width="22.140625" bestFit="1" customWidth="1"/>
    <col min="33" max="33" width="20.42578125" bestFit="1" customWidth="1"/>
    <col min="34" max="35" width="23.85546875" bestFit="1" customWidth="1"/>
    <col min="36" max="37" width="14.42578125" bestFit="1" customWidth="1"/>
    <col min="40" max="40" width="16.42578125" bestFit="1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37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40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2008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39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45377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4.4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B19" si="1">Q15+S15+U15+W15+Y15</f>
        <v>0</v>
      </c>
      <c r="AB15" s="3">
        <f t="shared" si="1"/>
        <v>0</v>
      </c>
      <c r="AC15" s="4">
        <f>AA15+AB15</f>
        <v>0</v>
      </c>
      <c r="AE15" s="6" t="s">
        <v>12</v>
      </c>
      <c r="AF15" s="4" t="str">
        <f t="shared" ref="AF15:AR18" si="2">IFERROR(B15/Q15, "N.A.")</f>
        <v>N.A.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 t="str">
        <f t="shared" si="2"/>
        <v>N.A.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 t="str">
        <f t="shared" si="2"/>
        <v>N.A.</v>
      </c>
      <c r="AQ15" s="4" t="str">
        <f t="shared" si="2"/>
        <v>N.A.</v>
      </c>
      <c r="AR15" s="4" t="str">
        <f t="shared" si="2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1"/>
        <v>0</v>
      </c>
      <c r="AC17" s="4">
        <f>AA17+AB17</f>
        <v>0</v>
      </c>
      <c r="AE17" s="6" t="s">
        <v>14</v>
      </c>
      <c r="AF17" s="4" t="str">
        <f t="shared" si="2"/>
        <v>N.A.</v>
      </c>
      <c r="AG17" s="4" t="str">
        <f t="shared" si="2"/>
        <v>N.A.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 t="str">
        <f t="shared" si="2"/>
        <v>N.A.</v>
      </c>
      <c r="AQ17" s="4" t="str">
        <f t="shared" si="2"/>
        <v>N.A.</v>
      </c>
      <c r="AR17" s="4" t="str">
        <f t="shared" si="2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f t="shared" ref="B19:M19" si="3">SUM(B15:B18)</f>
        <v>0</v>
      </c>
      <c r="C19" s="4">
        <f t="shared" si="3"/>
        <v>0</v>
      </c>
      <c r="D19" s="4">
        <f t="shared" si="3"/>
        <v>0</v>
      </c>
      <c r="E19" s="4">
        <f t="shared" si="3"/>
        <v>0</v>
      </c>
      <c r="F19" s="4">
        <f t="shared" si="3"/>
        <v>0</v>
      </c>
      <c r="G19" s="4">
        <f t="shared" si="3"/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3">
        <f t="shared" si="3"/>
        <v>0</v>
      </c>
      <c r="M19" s="3">
        <f t="shared" si="3"/>
        <v>0</v>
      </c>
      <c r="N19" s="4"/>
      <c r="P19" s="7" t="s">
        <v>16</v>
      </c>
      <c r="Q19" s="4">
        <f t="shared" ref="Q19:Z19" si="4">SUM(Q15:Q18)</f>
        <v>0</v>
      </c>
      <c r="R19" s="4">
        <f t="shared" si="4"/>
        <v>0</v>
      </c>
      <c r="S19" s="4">
        <f t="shared" si="4"/>
        <v>0</v>
      </c>
      <c r="T19" s="4">
        <f t="shared" si="4"/>
        <v>0</v>
      </c>
      <c r="U19" s="4">
        <f t="shared" si="4"/>
        <v>0</v>
      </c>
      <c r="V19" s="4">
        <f t="shared" si="4"/>
        <v>0</v>
      </c>
      <c r="W19" s="4">
        <f t="shared" si="4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3">
        <f t="shared" si="1"/>
        <v>0</v>
      </c>
      <c r="AB19" s="3">
        <f t="shared" si="1"/>
        <v>0</v>
      </c>
      <c r="AC19" s="4"/>
      <c r="AE19" s="7" t="s">
        <v>16</v>
      </c>
      <c r="AF19" s="4" t="str">
        <f t="shared" ref="AF19:AQ19" si="5">IFERROR(B19/Q19, "N.A.")</f>
        <v>N.A.</v>
      </c>
      <c r="AG19" s="4" t="str">
        <f t="shared" si="5"/>
        <v>N.A.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 t="str">
        <f t="shared" si="5"/>
        <v>N.A.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 t="str">
        <f t="shared" si="5"/>
        <v>N.A.</v>
      </c>
      <c r="AQ19" s="4" t="str">
        <f t="shared" si="5"/>
        <v>N.A.</v>
      </c>
      <c r="AR19" s="4"/>
    </row>
    <row r="20" spans="1:44" ht="15.75" thickBot="1" x14ac:dyDescent="0.3">
      <c r="A20" s="8" t="s">
        <v>0</v>
      </c>
      <c r="B20" s="39">
        <f>B19+C19</f>
        <v>0</v>
      </c>
      <c r="C20" s="40"/>
      <c r="D20" s="39">
        <f>D19+E19</f>
        <v>0</v>
      </c>
      <c r="E20" s="40"/>
      <c r="F20" s="39">
        <f>F19+G19</f>
        <v>0</v>
      </c>
      <c r="G20" s="40"/>
      <c r="H20" s="39">
        <f>H19+I19</f>
        <v>0</v>
      </c>
      <c r="I20" s="40"/>
      <c r="J20" s="39">
        <f>J19+K19</f>
        <v>0</v>
      </c>
      <c r="K20" s="40"/>
      <c r="L20" s="5"/>
      <c r="M20" s="2"/>
      <c r="N20" s="1">
        <f>B20+D20+F20+H20+J20</f>
        <v>0</v>
      </c>
      <c r="P20" s="8" t="s">
        <v>0</v>
      </c>
      <c r="Q20" s="39">
        <f>Q19+R19</f>
        <v>0</v>
      </c>
      <c r="R20" s="40"/>
      <c r="S20" s="39">
        <f>S19+T19</f>
        <v>0</v>
      </c>
      <c r="T20" s="40"/>
      <c r="U20" s="39">
        <f>U19+V19</f>
        <v>0</v>
      </c>
      <c r="V20" s="40"/>
      <c r="W20" s="39">
        <f>W19+X19</f>
        <v>0</v>
      </c>
      <c r="X20" s="40"/>
      <c r="Y20" s="39">
        <f>Y19+Z19</f>
        <v>0</v>
      </c>
      <c r="Z20" s="40"/>
      <c r="AA20" s="5"/>
      <c r="AB20" s="2"/>
      <c r="AC20" s="1">
        <f>Q20+S20+U20+W20+Y20</f>
        <v>0</v>
      </c>
      <c r="AE20" s="8" t="s">
        <v>0</v>
      </c>
      <c r="AF20" s="41" t="str">
        <f>IFERROR(B20/Q20,"N.A.")</f>
        <v>N.A.</v>
      </c>
      <c r="AG20" s="42"/>
      <c r="AH20" s="41" t="str">
        <f>IFERROR(D20/S20,"N.A.")</f>
        <v>N.A.</v>
      </c>
      <c r="AI20" s="42"/>
      <c r="AJ20" s="41" t="str">
        <f>IFERROR(F20/U20,"N.A.")</f>
        <v>N.A.</v>
      </c>
      <c r="AK20" s="42"/>
      <c r="AL20" s="41" t="str">
        <f>IFERROR(H20/W20,"N.A.")</f>
        <v>N.A.</v>
      </c>
      <c r="AM20" s="42"/>
      <c r="AN20" s="41" t="str">
        <f>IFERROR(J20/Y20,"N.A.")</f>
        <v>N.A.</v>
      </c>
      <c r="AO20" s="42"/>
      <c r="AP20" s="5"/>
      <c r="AQ20" s="2"/>
      <c r="AR20" s="4" t="str">
        <f>IFERROR(N20/AC20, "N.A.")</f>
        <v>N.A.</v>
      </c>
    </row>
    <row r="21" spans="1:44" ht="15" customHeight="1" x14ac:dyDescent="0.25">
      <c r="A21" s="9"/>
      <c r="P21" s="9"/>
      <c r="AE21" s="9"/>
    </row>
    <row r="22" spans="1:44" ht="23.25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7"/>
        <v>0</v>
      </c>
      <c r="AB29" s="3">
        <f t="shared" si="7"/>
        <v>0</v>
      </c>
      <c r="AC29" s="4">
        <f>AA29+AB29</f>
        <v>0</v>
      </c>
      <c r="AE29" s="6" t="s">
        <v>14</v>
      </c>
      <c r="AF29" s="4" t="str">
        <f t="shared" si="8"/>
        <v>N.A.</v>
      </c>
      <c r="AG29" s="4" t="str">
        <f t="shared" si="8"/>
        <v>N.A.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 t="str">
        <f t="shared" si="8"/>
        <v>N.A.</v>
      </c>
      <c r="AQ29" s="4" t="str">
        <f t="shared" si="8"/>
        <v>N.A.</v>
      </c>
      <c r="AR29" s="4" t="str">
        <f t="shared" si="8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f t="shared" ref="B31:K31" si="9">SUM(B27:B30)</f>
        <v>0</v>
      </c>
      <c r="C31" s="4">
        <f t="shared" si="9"/>
        <v>0</v>
      </c>
      <c r="D31" s="4">
        <f t="shared" si="9"/>
        <v>0</v>
      </c>
      <c r="E31" s="4">
        <f t="shared" si="9"/>
        <v>0</v>
      </c>
      <c r="F31" s="4">
        <f t="shared" si="9"/>
        <v>0</v>
      </c>
      <c r="G31" s="4">
        <f t="shared" si="9"/>
        <v>0</v>
      </c>
      <c r="H31" s="4">
        <f t="shared" si="9"/>
        <v>0</v>
      </c>
      <c r="I31" s="4">
        <f t="shared" si="9"/>
        <v>0</v>
      </c>
      <c r="J31" s="4">
        <f t="shared" si="9"/>
        <v>0</v>
      </c>
      <c r="K31" s="4">
        <f t="shared" si="9"/>
        <v>0</v>
      </c>
      <c r="L31" s="3">
        <f t="shared" si="6"/>
        <v>0</v>
      </c>
      <c r="M31" s="3">
        <f t="shared" si="6"/>
        <v>0</v>
      </c>
      <c r="N31" s="4"/>
      <c r="P31" s="7" t="s">
        <v>16</v>
      </c>
      <c r="Q31" s="4">
        <f t="shared" ref="Q31:Z31" si="10">SUM(Q27:Q30)</f>
        <v>0</v>
      </c>
      <c r="R31" s="4">
        <f t="shared" si="10"/>
        <v>0</v>
      </c>
      <c r="S31" s="4">
        <f t="shared" si="10"/>
        <v>0</v>
      </c>
      <c r="T31" s="4">
        <f t="shared" si="10"/>
        <v>0</v>
      </c>
      <c r="U31" s="4">
        <f t="shared" si="10"/>
        <v>0</v>
      </c>
      <c r="V31" s="4">
        <f t="shared" si="10"/>
        <v>0</v>
      </c>
      <c r="W31" s="4">
        <f t="shared" si="10"/>
        <v>0</v>
      </c>
      <c r="X31" s="4">
        <f t="shared" si="10"/>
        <v>0</v>
      </c>
      <c r="Y31" s="4">
        <f t="shared" si="10"/>
        <v>0</v>
      </c>
      <c r="Z31" s="4">
        <f t="shared" si="10"/>
        <v>0</v>
      </c>
      <c r="AA31" s="3">
        <f t="shared" si="7"/>
        <v>0</v>
      </c>
      <c r="AB31" s="3">
        <f t="shared" si="7"/>
        <v>0</v>
      </c>
      <c r="AC31" s="4"/>
      <c r="AE31" s="7" t="s">
        <v>16</v>
      </c>
      <c r="AF31" s="4" t="str">
        <f t="shared" ref="AF31:AQ31" si="11">IFERROR(B31/Q31, "N.A.")</f>
        <v>N.A.</v>
      </c>
      <c r="AG31" s="4" t="str">
        <f t="shared" si="11"/>
        <v>N.A.</v>
      </c>
      <c r="AH31" s="4" t="str">
        <f t="shared" si="11"/>
        <v>N.A.</v>
      </c>
      <c r="AI31" s="4" t="str">
        <f t="shared" si="11"/>
        <v>N.A.</v>
      </c>
      <c r="AJ31" s="4" t="str">
        <f t="shared" si="11"/>
        <v>N.A.</v>
      </c>
      <c r="AK31" s="4" t="str">
        <f t="shared" si="11"/>
        <v>N.A.</v>
      </c>
      <c r="AL31" s="4" t="str">
        <f t="shared" si="11"/>
        <v>N.A.</v>
      </c>
      <c r="AM31" s="4" t="str">
        <f t="shared" si="11"/>
        <v>N.A.</v>
      </c>
      <c r="AN31" s="4" t="str">
        <f t="shared" si="11"/>
        <v>N.A.</v>
      </c>
      <c r="AO31" s="4" t="str">
        <f t="shared" si="11"/>
        <v>N.A.</v>
      </c>
      <c r="AP31" s="4" t="str">
        <f t="shared" si="11"/>
        <v>N.A.</v>
      </c>
      <c r="AQ31" s="4" t="str">
        <f t="shared" si="11"/>
        <v>N.A.</v>
      </c>
      <c r="AR31" s="4"/>
    </row>
    <row r="32" spans="1:44" ht="15.75" thickBot="1" x14ac:dyDescent="0.3">
      <c r="A32" s="8" t="s">
        <v>0</v>
      </c>
      <c r="B32" s="39">
        <f>B31+C31</f>
        <v>0</v>
      </c>
      <c r="C32" s="40"/>
      <c r="D32" s="39">
        <f>D31+E31</f>
        <v>0</v>
      </c>
      <c r="E32" s="40"/>
      <c r="F32" s="39">
        <f>F31+G31</f>
        <v>0</v>
      </c>
      <c r="G32" s="40"/>
      <c r="H32" s="39">
        <f>H31+I31</f>
        <v>0</v>
      </c>
      <c r="I32" s="40"/>
      <c r="J32" s="39">
        <f>J31+K31</f>
        <v>0</v>
      </c>
      <c r="K32" s="40"/>
      <c r="L32" s="5"/>
      <c r="M32" s="2"/>
      <c r="N32" s="1">
        <f>B32+D32+F32+H32+J32</f>
        <v>0</v>
      </c>
      <c r="P32" s="8" t="s">
        <v>0</v>
      </c>
      <c r="Q32" s="39">
        <f>Q31+R31</f>
        <v>0</v>
      </c>
      <c r="R32" s="40"/>
      <c r="S32" s="39">
        <f>S31+T31</f>
        <v>0</v>
      </c>
      <c r="T32" s="40"/>
      <c r="U32" s="39">
        <f>U31+V31</f>
        <v>0</v>
      </c>
      <c r="V32" s="40"/>
      <c r="W32" s="39">
        <f>W31+X31</f>
        <v>0</v>
      </c>
      <c r="X32" s="40"/>
      <c r="Y32" s="39">
        <f>Y31+Z31</f>
        <v>0</v>
      </c>
      <c r="Z32" s="40"/>
      <c r="AA32" s="5"/>
      <c r="AB32" s="2"/>
      <c r="AC32" s="1">
        <f>Q32+S32+U32+W32+Y32</f>
        <v>0</v>
      </c>
      <c r="AE32" s="8" t="s">
        <v>0</v>
      </c>
      <c r="AF32" s="41" t="str">
        <f>IFERROR(B32/Q32,"N.A.")</f>
        <v>N.A.</v>
      </c>
      <c r="AG32" s="42"/>
      <c r="AH32" s="41" t="str">
        <f>IFERROR(D32/S32,"N.A.")</f>
        <v>N.A.</v>
      </c>
      <c r="AI32" s="42"/>
      <c r="AJ32" s="41" t="str">
        <f>IFERROR(F32/U32,"N.A.")</f>
        <v>N.A.</v>
      </c>
      <c r="AK32" s="42"/>
      <c r="AL32" s="41" t="str">
        <f>IFERROR(H32/W32,"N.A.")</f>
        <v>N.A.</v>
      </c>
      <c r="AM32" s="42"/>
      <c r="AN32" s="41" t="str">
        <f>IFERROR(J32/Y32,"N.A.")</f>
        <v>N.A.</v>
      </c>
      <c r="AO32" s="42"/>
      <c r="AP32" s="5"/>
      <c r="AQ32" s="2"/>
      <c r="AR32" s="4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2">B39+D39+F39+H39+J39</f>
        <v>0</v>
      </c>
      <c r="M39" s="3">
        <f t="shared" si="12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3">Q39+S39+U39+W39+Y39</f>
        <v>0</v>
      </c>
      <c r="AB39" s="3">
        <f t="shared" si="13"/>
        <v>0</v>
      </c>
      <c r="AC39" s="4">
        <f>AA39+AB39</f>
        <v>0</v>
      </c>
      <c r="AE39" s="6" t="s">
        <v>12</v>
      </c>
      <c r="AF39" s="4" t="str">
        <f t="shared" ref="AF39:AR42" si="14">IFERROR(B39/Q39, "N.A.")</f>
        <v>N.A.</v>
      </c>
      <c r="AG39" s="4" t="str">
        <f t="shared" si="14"/>
        <v>N.A.</v>
      </c>
      <c r="AH39" s="4" t="str">
        <f t="shared" si="14"/>
        <v>N.A.</v>
      </c>
      <c r="AI39" s="4" t="str">
        <f t="shared" si="14"/>
        <v>N.A.</v>
      </c>
      <c r="AJ39" s="4" t="str">
        <f t="shared" si="14"/>
        <v>N.A.</v>
      </c>
      <c r="AK39" s="4" t="str">
        <f t="shared" si="14"/>
        <v>N.A.</v>
      </c>
      <c r="AL39" s="4" t="str">
        <f t="shared" si="14"/>
        <v>N.A.</v>
      </c>
      <c r="AM39" s="4" t="str">
        <f t="shared" si="14"/>
        <v>N.A.</v>
      </c>
      <c r="AN39" s="4" t="str">
        <f t="shared" si="14"/>
        <v>N.A.</v>
      </c>
      <c r="AO39" s="4" t="str">
        <f t="shared" si="14"/>
        <v>N.A.</v>
      </c>
      <c r="AP39" s="4" t="str">
        <f t="shared" si="14"/>
        <v>N.A.</v>
      </c>
      <c r="AQ39" s="4" t="str">
        <f t="shared" si="14"/>
        <v>N.A.</v>
      </c>
      <c r="AR39" s="4" t="str">
        <f t="shared" si="14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2"/>
        <v>0</v>
      </c>
      <c r="M40" s="3">
        <f t="shared" si="12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3"/>
        <v>0</v>
      </c>
      <c r="AB40" s="3">
        <f t="shared" si="13"/>
        <v>0</v>
      </c>
      <c r="AC40" s="4">
        <f>AA40+AB40</f>
        <v>0</v>
      </c>
      <c r="AE40" s="6" t="s">
        <v>13</v>
      </c>
      <c r="AF40" s="4" t="str">
        <f t="shared" si="14"/>
        <v>N.A.</v>
      </c>
      <c r="AG40" s="4" t="str">
        <f t="shared" si="14"/>
        <v>N.A.</v>
      </c>
      <c r="AH40" s="4" t="str">
        <f t="shared" si="14"/>
        <v>N.A.</v>
      </c>
      <c r="AI40" s="4" t="str">
        <f t="shared" si="14"/>
        <v>N.A.</v>
      </c>
      <c r="AJ40" s="4" t="str">
        <f t="shared" si="14"/>
        <v>N.A.</v>
      </c>
      <c r="AK40" s="4" t="str">
        <f t="shared" si="14"/>
        <v>N.A.</v>
      </c>
      <c r="AL40" s="4" t="str">
        <f t="shared" si="14"/>
        <v>N.A.</v>
      </c>
      <c r="AM40" s="4" t="str">
        <f t="shared" si="14"/>
        <v>N.A.</v>
      </c>
      <c r="AN40" s="4" t="str">
        <f t="shared" si="14"/>
        <v>N.A.</v>
      </c>
      <c r="AO40" s="4" t="str">
        <f t="shared" si="14"/>
        <v>N.A.</v>
      </c>
      <c r="AP40" s="4" t="str">
        <f t="shared" si="14"/>
        <v>N.A.</v>
      </c>
      <c r="AQ40" s="4" t="str">
        <f t="shared" si="14"/>
        <v>N.A.</v>
      </c>
      <c r="AR40" s="4" t="str">
        <f t="shared" si="14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2"/>
        <v>0</v>
      </c>
      <c r="M41" s="3">
        <f t="shared" si="12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3"/>
        <v>0</v>
      </c>
      <c r="AB41" s="3">
        <f t="shared" si="13"/>
        <v>0</v>
      </c>
      <c r="AC41" s="4">
        <f>AA41+AB41</f>
        <v>0</v>
      </c>
      <c r="AE41" s="6" t="s">
        <v>14</v>
      </c>
      <c r="AF41" s="4" t="str">
        <f t="shared" si="14"/>
        <v>N.A.</v>
      </c>
      <c r="AG41" s="4" t="str">
        <f t="shared" si="14"/>
        <v>N.A.</v>
      </c>
      <c r="AH41" s="4" t="str">
        <f t="shared" si="14"/>
        <v>N.A.</v>
      </c>
      <c r="AI41" s="4" t="str">
        <f t="shared" si="14"/>
        <v>N.A.</v>
      </c>
      <c r="AJ41" s="4" t="str">
        <f t="shared" si="14"/>
        <v>N.A.</v>
      </c>
      <c r="AK41" s="4" t="str">
        <f t="shared" si="14"/>
        <v>N.A.</v>
      </c>
      <c r="AL41" s="4" t="str">
        <f t="shared" si="14"/>
        <v>N.A.</v>
      </c>
      <c r="AM41" s="4" t="str">
        <f t="shared" si="14"/>
        <v>N.A.</v>
      </c>
      <c r="AN41" s="4" t="str">
        <f t="shared" si="14"/>
        <v>N.A.</v>
      </c>
      <c r="AO41" s="4" t="str">
        <f t="shared" si="14"/>
        <v>N.A.</v>
      </c>
      <c r="AP41" s="4" t="str">
        <f t="shared" si="14"/>
        <v>N.A.</v>
      </c>
      <c r="AQ41" s="4" t="str">
        <f t="shared" si="14"/>
        <v>N.A.</v>
      </c>
      <c r="AR41" s="4" t="str">
        <f t="shared" si="14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2"/>
        <v>0</v>
      </c>
      <c r="M42" s="3">
        <f t="shared" si="12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3"/>
        <v>0</v>
      </c>
      <c r="AB42" s="3">
        <f t="shared" si="13"/>
        <v>0</v>
      </c>
      <c r="AC42" s="4">
        <f>AA42+AB42</f>
        <v>0</v>
      </c>
      <c r="AE42" s="6" t="s">
        <v>15</v>
      </c>
      <c r="AF42" s="4" t="str">
        <f t="shared" si="14"/>
        <v>N.A.</v>
      </c>
      <c r="AG42" s="4" t="str">
        <f t="shared" si="14"/>
        <v>N.A.</v>
      </c>
      <c r="AH42" s="4" t="str">
        <f t="shared" si="14"/>
        <v>N.A.</v>
      </c>
      <c r="AI42" s="4" t="str">
        <f t="shared" si="14"/>
        <v>N.A.</v>
      </c>
      <c r="AJ42" s="4" t="str">
        <f t="shared" si="14"/>
        <v>N.A.</v>
      </c>
      <c r="AK42" s="4" t="str">
        <f t="shared" si="14"/>
        <v>N.A.</v>
      </c>
      <c r="AL42" s="4" t="str">
        <f t="shared" si="14"/>
        <v>N.A.</v>
      </c>
      <c r="AM42" s="4" t="str">
        <f t="shared" si="14"/>
        <v>N.A.</v>
      </c>
      <c r="AN42" s="4" t="str">
        <f t="shared" si="14"/>
        <v>N.A.</v>
      </c>
      <c r="AO42" s="4" t="str">
        <f t="shared" si="14"/>
        <v>N.A.</v>
      </c>
      <c r="AP42" s="4" t="str">
        <f t="shared" si="14"/>
        <v>N.A.</v>
      </c>
      <c r="AQ42" s="4" t="str">
        <f t="shared" si="14"/>
        <v>N.A.</v>
      </c>
      <c r="AR42" s="4" t="str">
        <f t="shared" si="14"/>
        <v>N.A.</v>
      </c>
    </row>
    <row r="43" spans="1:44" ht="15.75" customHeight="1" thickBot="1" x14ac:dyDescent="0.3">
      <c r="A43" s="7" t="s">
        <v>16</v>
      </c>
      <c r="B43" s="4">
        <f t="shared" ref="B43:K43" si="15">SUM(B39:B42)</f>
        <v>0</v>
      </c>
      <c r="C43" s="4">
        <f t="shared" si="15"/>
        <v>0</v>
      </c>
      <c r="D43" s="4">
        <f t="shared" si="15"/>
        <v>0</v>
      </c>
      <c r="E43" s="4">
        <f t="shared" si="15"/>
        <v>0</v>
      </c>
      <c r="F43" s="4">
        <f t="shared" si="15"/>
        <v>0</v>
      </c>
      <c r="G43" s="4">
        <f t="shared" si="15"/>
        <v>0</v>
      </c>
      <c r="H43" s="4">
        <f t="shared" si="15"/>
        <v>0</v>
      </c>
      <c r="I43" s="4">
        <f t="shared" si="15"/>
        <v>0</v>
      </c>
      <c r="J43" s="4">
        <f t="shared" si="15"/>
        <v>0</v>
      </c>
      <c r="K43" s="4">
        <f t="shared" si="15"/>
        <v>0</v>
      </c>
      <c r="L43" s="3">
        <f t="shared" si="12"/>
        <v>0</v>
      </c>
      <c r="M43" s="3">
        <f t="shared" si="12"/>
        <v>0</v>
      </c>
      <c r="N43" s="4"/>
      <c r="P43" s="7" t="s">
        <v>16</v>
      </c>
      <c r="Q43" s="4">
        <f t="shared" ref="Q43:Z43" si="16">SUM(Q39:Q42)</f>
        <v>0</v>
      </c>
      <c r="R43" s="4">
        <f t="shared" si="16"/>
        <v>0</v>
      </c>
      <c r="S43" s="4">
        <f t="shared" si="16"/>
        <v>0</v>
      </c>
      <c r="T43" s="4">
        <f t="shared" si="16"/>
        <v>0</v>
      </c>
      <c r="U43" s="4">
        <f t="shared" si="16"/>
        <v>0</v>
      </c>
      <c r="V43" s="4">
        <f t="shared" si="16"/>
        <v>0</v>
      </c>
      <c r="W43" s="4">
        <f t="shared" si="16"/>
        <v>0</v>
      </c>
      <c r="X43" s="4">
        <f t="shared" si="16"/>
        <v>0</v>
      </c>
      <c r="Y43" s="4">
        <f t="shared" si="16"/>
        <v>0</v>
      </c>
      <c r="Z43" s="4">
        <f t="shared" si="16"/>
        <v>0</v>
      </c>
      <c r="AA43" s="3">
        <f t="shared" si="13"/>
        <v>0</v>
      </c>
      <c r="AB43" s="3">
        <f t="shared" si="13"/>
        <v>0</v>
      </c>
      <c r="AC43" s="4"/>
      <c r="AE43" s="7" t="s">
        <v>16</v>
      </c>
      <c r="AF43" s="4" t="str">
        <f t="shared" ref="AF43:AQ43" si="17">IFERROR(B43/Q43, "N.A.")</f>
        <v>N.A.</v>
      </c>
      <c r="AG43" s="4" t="str">
        <f t="shared" si="17"/>
        <v>N.A.</v>
      </c>
      <c r="AH43" s="4" t="str">
        <f t="shared" si="17"/>
        <v>N.A.</v>
      </c>
      <c r="AI43" s="4" t="str">
        <f t="shared" si="17"/>
        <v>N.A.</v>
      </c>
      <c r="AJ43" s="4" t="str">
        <f t="shared" si="17"/>
        <v>N.A.</v>
      </c>
      <c r="AK43" s="4" t="str">
        <f t="shared" si="17"/>
        <v>N.A.</v>
      </c>
      <c r="AL43" s="4" t="str">
        <f t="shared" si="17"/>
        <v>N.A.</v>
      </c>
      <c r="AM43" s="4" t="str">
        <f t="shared" si="17"/>
        <v>N.A.</v>
      </c>
      <c r="AN43" s="4" t="str">
        <f t="shared" si="17"/>
        <v>N.A.</v>
      </c>
      <c r="AO43" s="4" t="str">
        <f t="shared" si="17"/>
        <v>N.A.</v>
      </c>
      <c r="AP43" s="4" t="str">
        <f t="shared" si="17"/>
        <v>N.A.</v>
      </c>
      <c r="AQ43" s="4" t="str">
        <f t="shared" si="17"/>
        <v>N.A.</v>
      </c>
      <c r="AR43" s="4"/>
    </row>
    <row r="44" spans="1:44" ht="15.75" thickBot="1" x14ac:dyDescent="0.3">
      <c r="A44" s="8" t="s">
        <v>0</v>
      </c>
      <c r="B44" s="39">
        <f>B43+C43</f>
        <v>0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0</v>
      </c>
      <c r="I44" s="40"/>
      <c r="J44" s="39">
        <f>J43+K43</f>
        <v>0</v>
      </c>
      <c r="K44" s="40"/>
      <c r="L44" s="5"/>
      <c r="M44" s="2"/>
      <c r="N44" s="1">
        <f>B44+D44+F44+H44+J44</f>
        <v>0</v>
      </c>
      <c r="P44" s="8" t="s">
        <v>0</v>
      </c>
      <c r="Q44" s="39">
        <f>Q43+R43</f>
        <v>0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0</v>
      </c>
      <c r="X44" s="40"/>
      <c r="Y44" s="39">
        <f>Y43+Z43</f>
        <v>0</v>
      </c>
      <c r="Z44" s="40"/>
      <c r="AA44" s="5"/>
      <c r="AB44" s="2"/>
      <c r="AC44" s="1">
        <f>Q44+S44+U44+W44+Y44</f>
        <v>0</v>
      </c>
      <c r="AE44" s="8" t="s">
        <v>0</v>
      </c>
      <c r="AF44" s="41" t="str">
        <f>IFERROR(B44/Q44,"N.A.")</f>
        <v>N.A.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 t="str">
        <f>IFERROR(H44/W44,"N.A.")</f>
        <v>N.A.</v>
      </c>
      <c r="AM44" s="42"/>
      <c r="AN44" s="41" t="str">
        <f>IFERROR(J44/Y44,"N.A.")</f>
        <v>N.A.</v>
      </c>
      <c r="AO44" s="42"/>
      <c r="AP44" s="5"/>
      <c r="AQ44" s="2"/>
      <c r="AR44" s="4" t="str">
        <f>IFERROR(N44/AC44, "N.A.")</f>
        <v>N.A.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2025-10-22T19:55:37Z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